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kesim Data\auto\Auto2016\Prius2016\"/>
    </mc:Choice>
  </mc:AlternateContent>
  <xr:revisionPtr revIDLastSave="0" documentId="13_ncr:1_{2F4610D4-3C12-4F04-B831-8E2127BA6DB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Rechne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I14" i="1" l="1"/>
  <c r="J19" i="1"/>
  <c r="C21" i="1" l="1"/>
  <c r="C22" i="1" s="1"/>
  <c r="C12" i="1"/>
  <c r="C11" i="1" s="1"/>
  <c r="C10" i="1" s="1"/>
  <c r="C8" i="1" s="1"/>
  <c r="C15" i="1"/>
  <c r="C7" i="1" l="1"/>
  <c r="C19" i="1"/>
  <c r="C20" i="1" s="1"/>
  <c r="C16" i="1" l="1"/>
</calcChain>
</file>

<file path=xl/sharedStrings.xml><?xml version="1.0" encoding="utf-8"?>
<sst xmlns="http://schemas.openxmlformats.org/spreadsheetml/2006/main" count="92" uniqueCount="69">
  <si>
    <t>Reibpaar</t>
  </si>
  <si>
    <t>Achse</t>
  </si>
  <si>
    <t>e</t>
  </si>
  <si>
    <t>MG1</t>
  </si>
  <si>
    <t>Sonnenrad</t>
  </si>
  <si>
    <t>Zähne</t>
  </si>
  <si>
    <t>d,e</t>
  </si>
  <si>
    <t>ICE</t>
  </si>
  <si>
    <t>Umlaufrad</t>
  </si>
  <si>
    <t>d</t>
  </si>
  <si>
    <t>Hohlrad</t>
  </si>
  <si>
    <t>Hohlrad innen</t>
  </si>
  <si>
    <t>c</t>
  </si>
  <si>
    <t>Hohlrad außen</t>
  </si>
  <si>
    <t>b,c</t>
  </si>
  <si>
    <t>Zwischenräder</t>
  </si>
  <si>
    <t>Zwischenrad groß</t>
  </si>
  <si>
    <t>b</t>
  </si>
  <si>
    <t>MG2</t>
  </si>
  <si>
    <t>a</t>
  </si>
  <si>
    <t>Zwischenrad klein</t>
  </si>
  <si>
    <t>Radachse</t>
  </si>
  <si>
    <t>m</t>
  </si>
  <si>
    <t>n ICE</t>
  </si>
  <si>
    <t>rpm</t>
  </si>
  <si>
    <t>v</t>
  </si>
  <si>
    <t>km/h</t>
  </si>
  <si>
    <t>n MG2</t>
  </si>
  <si>
    <t>n MG1</t>
  </si>
  <si>
    <t>kW</t>
  </si>
  <si>
    <t>Dukesim</t>
  </si>
  <si>
    <t>i0 Planetengetriebe</t>
  </si>
  <si>
    <t>Verzahnung</t>
  </si>
  <si>
    <t>Zahnrad groß</t>
  </si>
  <si>
    <t>Zahnrad klein</t>
  </si>
  <si>
    <t>Abrollumfang Reifen</t>
  </si>
  <si>
    <t>M ICE</t>
  </si>
  <si>
    <t>P ICE</t>
  </si>
  <si>
    <t>Nm</t>
  </si>
  <si>
    <t>M MG1</t>
  </si>
  <si>
    <t>P MG2</t>
  </si>
  <si>
    <t>P MG1</t>
  </si>
  <si>
    <t>M MG2</t>
  </si>
  <si>
    <t>PS</t>
  </si>
  <si>
    <t>rpm*Nm zu kW</t>
  </si>
  <si>
    <t>Maximum</t>
  </si>
  <si>
    <t>P total</t>
  </si>
  <si>
    <t>blau = Eingabefeld</t>
  </si>
  <si>
    <t>n Hohl</t>
  </si>
  <si>
    <t>n Zwischen</t>
  </si>
  <si>
    <t>n Rad</t>
  </si>
  <si>
    <t>Drehzahl Verbrennungsmotor</t>
  </si>
  <si>
    <t>Geschwindigkeit Fahrzeug</t>
  </si>
  <si>
    <t>Drehzahl Elektromotor 2</t>
  </si>
  <si>
    <t>Drehzahl Elektromotor 1</t>
  </si>
  <si>
    <t>Drehzahl Hohlrad</t>
  </si>
  <si>
    <t>Drehzahl Zwischenräder</t>
  </si>
  <si>
    <t>Drehzahl Räder</t>
  </si>
  <si>
    <t>Drehmoment Verbrennungsmotor</t>
  </si>
  <si>
    <t>Drehmoment Elektromotor 2</t>
  </si>
  <si>
    <t>Drehmoment Elektromotor 1</t>
  </si>
  <si>
    <t>Leistung Akku</t>
  </si>
  <si>
    <t>Leistung Verbrennungsmotor</t>
  </si>
  <si>
    <t>Leistung Elektromotor 1</t>
  </si>
  <si>
    <t>Leistung Elektromotor 2</t>
  </si>
  <si>
    <t>Leistung an Rädern</t>
  </si>
  <si>
    <t>P HVB</t>
  </si>
  <si>
    <t>Minimum</t>
  </si>
  <si>
    <t>Prius 4 (ZVW50) Leistungsrechner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</si>
</sst>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1" fontId="0" fillId="0" borderId="1" xfId="0" applyNumberFormat="1" applyBorder="1"/>
    <xf numFmtId="0" fontId="0" fillId="0" borderId="0" xfId="0" applyAlignment="1"/>
    <xf numFmtId="0" fontId="3" fillId="0" borderId="0" xfId="0" applyFont="1"/>
    <xf numFmtId="1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4" fillId="0" borderId="1" xfId="0" applyFont="1" applyBorder="1"/>
    <xf numFmtId="0" fontId="4" fillId="0" borderId="0" xfId="0" applyFont="1"/>
    <xf numFmtId="1" fontId="4" fillId="0" borderId="1" xfId="0" applyNumberFormat="1" applyFont="1" applyBorder="1"/>
    <xf numFmtId="0" fontId="5" fillId="0" borderId="0" xfId="0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720587</xdr:colOff>
      <xdr:row>1</xdr:row>
      <xdr:rowOff>124239</xdr:rowOff>
    </xdr:from>
    <xdr:to>
      <xdr:col>16</xdr:col>
      <xdr:colOff>710176</xdr:colOff>
      <xdr:row>28</xdr:row>
      <xdr:rowOff>12742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80DA7D2-D7F9-4647-BDD4-A2114CF54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0" y="314739"/>
          <a:ext cx="3037589" cy="5032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31.85546875" style="12" bestFit="1" customWidth="1"/>
    <col min="2" max="2" width="12.5703125" customWidth="1"/>
    <col min="3" max="3" width="11.7109375" customWidth="1"/>
    <col min="4" max="4" width="6.42578125" customWidth="1"/>
    <col min="5" max="5" width="9.5703125" bestFit="1" customWidth="1"/>
    <col min="6" max="6" width="9.85546875" bestFit="1" customWidth="1"/>
    <col min="7" max="7" width="12.28515625" customWidth="1"/>
    <col min="8" max="8" width="19.5703125" bestFit="1" customWidth="1"/>
    <col min="9" max="9" width="5.140625" customWidth="1"/>
    <col min="11" max="11" width="8.85546875" bestFit="1" customWidth="1"/>
    <col min="12" max="12" width="14" bestFit="1" customWidth="1"/>
  </cols>
  <sheetData>
    <row r="1" spans="1:12" x14ac:dyDescent="0.25">
      <c r="B1" s="6" t="s">
        <v>68</v>
      </c>
    </row>
    <row r="2" spans="1:12" x14ac:dyDescent="0.25">
      <c r="B2" s="14" t="s">
        <v>47</v>
      </c>
      <c r="E2" s="8"/>
      <c r="F2" s="8"/>
      <c r="G2" s="8"/>
      <c r="H2" s="8"/>
    </row>
    <row r="3" spans="1:12" x14ac:dyDescent="0.25">
      <c r="E3" s="1" t="s">
        <v>67</v>
      </c>
      <c r="F3" s="1" t="s">
        <v>45</v>
      </c>
      <c r="G3" s="1"/>
      <c r="H3" s="1"/>
    </row>
    <row r="4" spans="1:12" x14ac:dyDescent="0.25">
      <c r="A4" s="12" t="s">
        <v>51</v>
      </c>
      <c r="B4" t="s">
        <v>23</v>
      </c>
      <c r="C4" s="13">
        <v>2200</v>
      </c>
      <c r="D4" t="s">
        <v>24</v>
      </c>
      <c r="E4">
        <v>0</v>
      </c>
      <c r="F4">
        <v>5200</v>
      </c>
      <c r="H4" t="s">
        <v>32</v>
      </c>
      <c r="I4" s="1"/>
      <c r="J4" s="1"/>
      <c r="K4" s="1" t="s">
        <v>0</v>
      </c>
      <c r="L4" t="s">
        <v>1</v>
      </c>
    </row>
    <row r="5" spans="1:12" x14ac:dyDescent="0.25">
      <c r="A5" s="12" t="s">
        <v>52</v>
      </c>
      <c r="B5" t="s">
        <v>25</v>
      </c>
      <c r="C5" s="13">
        <v>130</v>
      </c>
      <c r="D5" t="s">
        <v>26</v>
      </c>
      <c r="E5" s="16"/>
      <c r="H5" t="s">
        <v>4</v>
      </c>
      <c r="I5" s="2">
        <v>30</v>
      </c>
      <c r="J5" s="4" t="s">
        <v>5</v>
      </c>
      <c r="K5" s="1" t="s">
        <v>2</v>
      </c>
      <c r="L5" t="s">
        <v>3</v>
      </c>
    </row>
    <row r="6" spans="1:12" x14ac:dyDescent="0.25">
      <c r="H6" t="s">
        <v>8</v>
      </c>
      <c r="I6" s="2">
        <v>23</v>
      </c>
      <c r="J6" s="4" t="s">
        <v>5</v>
      </c>
      <c r="K6" s="1" t="s">
        <v>6</v>
      </c>
      <c r="L6" t="s">
        <v>7</v>
      </c>
    </row>
    <row r="7" spans="1:12" x14ac:dyDescent="0.25">
      <c r="A7" s="12" t="s">
        <v>53</v>
      </c>
      <c r="B7" t="s">
        <v>27</v>
      </c>
      <c r="C7" s="7">
        <f>C11*Rechner!I9/Rechner!I10</f>
        <v>12103.776218391136</v>
      </c>
      <c r="D7" t="s">
        <v>24</v>
      </c>
      <c r="E7">
        <v>-17000</v>
      </c>
      <c r="F7">
        <v>17000</v>
      </c>
      <c r="H7" t="s">
        <v>11</v>
      </c>
      <c r="I7" s="2">
        <v>78</v>
      </c>
      <c r="J7" s="4" t="s">
        <v>5</v>
      </c>
      <c r="K7" s="1" t="s">
        <v>9</v>
      </c>
      <c r="L7" t="s">
        <v>10</v>
      </c>
    </row>
    <row r="8" spans="1:12" x14ac:dyDescent="0.25">
      <c r="A8" s="12" t="s">
        <v>54</v>
      </c>
      <c r="B8" t="s">
        <v>28</v>
      </c>
      <c r="C8" s="7">
        <f>Rechner!I14*C10+(1-Rechner!I14)*C4</f>
        <v>-310.56782850597301</v>
      </c>
      <c r="D8" t="s">
        <v>24</v>
      </c>
      <c r="E8">
        <v>-10000</v>
      </c>
      <c r="F8">
        <v>10000</v>
      </c>
      <c r="H8" t="s">
        <v>13</v>
      </c>
      <c r="I8">
        <v>65</v>
      </c>
      <c r="J8" s="4" t="s">
        <v>5</v>
      </c>
      <c r="K8" s="1" t="s">
        <v>12</v>
      </c>
      <c r="L8" t="s">
        <v>10</v>
      </c>
    </row>
    <row r="9" spans="1:12" x14ac:dyDescent="0.25">
      <c r="H9" t="s">
        <v>16</v>
      </c>
      <c r="I9">
        <v>53</v>
      </c>
      <c r="J9" s="4" t="s">
        <v>5</v>
      </c>
      <c r="K9" s="1" t="s">
        <v>14</v>
      </c>
      <c r="L9" t="s">
        <v>15</v>
      </c>
    </row>
    <row r="10" spans="1:12" x14ac:dyDescent="0.25">
      <c r="A10" s="12" t="s">
        <v>55</v>
      </c>
      <c r="B10" t="s">
        <v>48</v>
      </c>
      <c r="C10" s="7">
        <f>C11*Rechner!I9/Rechner!I8</f>
        <v>3165.6030109638359</v>
      </c>
      <c r="D10" t="s">
        <v>24</v>
      </c>
      <c r="H10" t="s">
        <v>34</v>
      </c>
      <c r="I10">
        <v>17</v>
      </c>
      <c r="J10" s="4" t="s">
        <v>5</v>
      </c>
      <c r="K10" s="1" t="s">
        <v>17</v>
      </c>
      <c r="L10" t="s">
        <v>18</v>
      </c>
    </row>
    <row r="11" spans="1:12" x14ac:dyDescent="0.25">
      <c r="A11" s="12" t="s">
        <v>56</v>
      </c>
      <c r="B11" t="s">
        <v>49</v>
      </c>
      <c r="C11" s="7">
        <f>Rechner!I12/Rechner!I11*C12</f>
        <v>3882.3433153330061</v>
      </c>
      <c r="D11" t="s">
        <v>24</v>
      </c>
      <c r="H11" t="s">
        <v>20</v>
      </c>
      <c r="I11">
        <v>21</v>
      </c>
      <c r="J11" s="4" t="s">
        <v>5</v>
      </c>
      <c r="K11" s="1" t="s">
        <v>19</v>
      </c>
      <c r="L11" t="s">
        <v>15</v>
      </c>
    </row>
    <row r="12" spans="1:12" x14ac:dyDescent="0.25">
      <c r="A12" s="12" t="s">
        <v>57</v>
      </c>
      <c r="B12" t="s">
        <v>50</v>
      </c>
      <c r="C12" s="7">
        <f>C5/3.6/Rechner!I15*60</f>
        <v>1116.8384879725086</v>
      </c>
      <c r="D12" t="s">
        <v>24</v>
      </c>
      <c r="H12" t="s">
        <v>33</v>
      </c>
      <c r="I12">
        <v>73</v>
      </c>
      <c r="J12" s="4" t="s">
        <v>5</v>
      </c>
      <c r="K12" s="1" t="s">
        <v>19</v>
      </c>
      <c r="L12" t="s">
        <v>21</v>
      </c>
    </row>
    <row r="13" spans="1:12" x14ac:dyDescent="0.25">
      <c r="C13" s="3"/>
    </row>
    <row r="14" spans="1:12" x14ac:dyDescent="0.25">
      <c r="A14" s="12" t="s">
        <v>58</v>
      </c>
      <c r="B14" t="s">
        <v>36</v>
      </c>
      <c r="C14" s="15">
        <v>100</v>
      </c>
      <c r="D14" t="s">
        <v>38</v>
      </c>
      <c r="E14" s="17">
        <v>0</v>
      </c>
      <c r="F14">
        <v>142</v>
      </c>
      <c r="H14" t="s">
        <v>31</v>
      </c>
      <c r="I14">
        <f>-I7/I5</f>
        <v>-2.6</v>
      </c>
    </row>
    <row r="15" spans="1:12" x14ac:dyDescent="0.25">
      <c r="A15" s="12" t="s">
        <v>60</v>
      </c>
      <c r="B15" t="s">
        <v>39</v>
      </c>
      <c r="C15" s="7">
        <f>C14*(1/(Rechner!I14-1))</f>
        <v>-27.777777777777779</v>
      </c>
      <c r="D15" t="s">
        <v>38</v>
      </c>
      <c r="E15">
        <v>-40</v>
      </c>
      <c r="F15">
        <v>40</v>
      </c>
      <c r="H15" t="s">
        <v>35</v>
      </c>
      <c r="I15">
        <v>1.94</v>
      </c>
      <c r="J15" t="s">
        <v>22</v>
      </c>
    </row>
    <row r="16" spans="1:12" x14ac:dyDescent="0.25">
      <c r="A16" s="12" t="s">
        <v>59</v>
      </c>
      <c r="B16" t="s">
        <v>42</v>
      </c>
      <c r="C16" s="7">
        <f>C20/C7/Rechner!J19</f>
        <v>-0.71274319431466027</v>
      </c>
      <c r="D16" t="s">
        <v>38</v>
      </c>
      <c r="E16">
        <v>-163</v>
      </c>
      <c r="F16">
        <v>163</v>
      </c>
    </row>
    <row r="17" spans="1:10" x14ac:dyDescent="0.25">
      <c r="A17" s="12" t="s">
        <v>61</v>
      </c>
      <c r="B17" t="s">
        <v>66</v>
      </c>
      <c r="C17" s="15">
        <v>0</v>
      </c>
      <c r="D17" t="s">
        <v>29</v>
      </c>
      <c r="E17">
        <v>-31.92</v>
      </c>
      <c r="F17">
        <v>21</v>
      </c>
    </row>
    <row r="18" spans="1:10" x14ac:dyDescent="0.25">
      <c r="A18" s="12" t="s">
        <v>62</v>
      </c>
      <c r="B18" t="s">
        <v>37</v>
      </c>
      <c r="C18" s="7">
        <f>C4*C14*Rechner!J19</f>
        <v>23.038346126325152</v>
      </c>
      <c r="D18" t="s">
        <v>29</v>
      </c>
      <c r="E18" s="17">
        <v>0</v>
      </c>
      <c r="F18">
        <v>72</v>
      </c>
    </row>
    <row r="19" spans="1:10" x14ac:dyDescent="0.25">
      <c r="A19" s="12" t="s">
        <v>63</v>
      </c>
      <c r="B19" t="s">
        <v>41</v>
      </c>
      <c r="C19" s="7">
        <f>C15*C8*Rechner!J19</f>
        <v>0.90340519303305533</v>
      </c>
      <c r="D19" t="s">
        <v>29</v>
      </c>
      <c r="E19">
        <v>-42</v>
      </c>
      <c r="F19">
        <v>42</v>
      </c>
      <c r="H19" t="s">
        <v>44</v>
      </c>
      <c r="J19">
        <f>1/60/1000*PI()*2</f>
        <v>1.0471975511965978E-4</v>
      </c>
    </row>
    <row r="20" spans="1:10" x14ac:dyDescent="0.25">
      <c r="A20" s="12" t="s">
        <v>64</v>
      </c>
      <c r="B20" t="s">
        <v>40</v>
      </c>
      <c r="C20" s="7">
        <f>-C19+C17</f>
        <v>-0.90340519303305533</v>
      </c>
      <c r="D20" t="s">
        <v>29</v>
      </c>
      <c r="E20">
        <v>-53</v>
      </c>
      <c r="F20">
        <v>53</v>
      </c>
    </row>
    <row r="21" spans="1:10" x14ac:dyDescent="0.25">
      <c r="A21" s="12" t="s">
        <v>65</v>
      </c>
      <c r="B21" t="s">
        <v>46</v>
      </c>
      <c r="C21" s="10">
        <f>C18+C17</f>
        <v>23.038346126325152</v>
      </c>
      <c r="D21" t="s">
        <v>29</v>
      </c>
    </row>
    <row r="22" spans="1:10" x14ac:dyDescent="0.25">
      <c r="A22" s="12" t="s">
        <v>65</v>
      </c>
      <c r="B22" t="s">
        <v>46</v>
      </c>
      <c r="C22" s="11">
        <f>C21/0.7355</f>
        <v>31.323380185350306</v>
      </c>
      <c r="D22" t="s">
        <v>43</v>
      </c>
    </row>
    <row r="24" spans="1:10" x14ac:dyDescent="0.25">
      <c r="B24" s="9"/>
    </row>
    <row r="25" spans="1:10" x14ac:dyDescent="0.25">
      <c r="B25" s="5">
        <v>43786</v>
      </c>
      <c r="C25" t="s">
        <v>30</v>
      </c>
      <c r="D25" s="5"/>
    </row>
  </sheetData>
  <conditionalFormatting sqref="C14">
    <cfRule type="dataBar" priority="20">
      <dataBar>
        <cfvo type="num" val="$E$14"/>
        <cfvo type="num" val="$F$14"/>
        <color theme="9" tint="0.39997558519241921"/>
      </dataBar>
      <extLst>
        <ext xmlns:x14="http://schemas.microsoft.com/office/spreadsheetml/2009/9/main" uri="{B025F937-C7B1-47D3-B67F-A62EFF666E3E}">
          <x14:id>{4FA08E4F-3908-4ED4-AA6B-DEA0D8CDD99A}</x14:id>
        </ext>
      </extLst>
    </cfRule>
  </conditionalFormatting>
  <conditionalFormatting sqref="C15">
    <cfRule type="dataBar" priority="19">
      <dataBar>
        <cfvo type="num" val="$E$15*-1"/>
        <cfvo type="num" val="$E$15"/>
        <color theme="9" tint="0.39997558519241921"/>
      </dataBar>
      <extLst>
        <ext xmlns:x14="http://schemas.microsoft.com/office/spreadsheetml/2009/9/main" uri="{B025F937-C7B1-47D3-B67F-A62EFF666E3E}">
          <x14:id>{EE18308A-96D2-47CE-A064-2A3BBC775301}</x14:id>
        </ext>
      </extLst>
    </cfRule>
  </conditionalFormatting>
  <conditionalFormatting sqref="C16">
    <cfRule type="dataBar" priority="18">
      <dataBar>
        <cfvo type="num" val="$E$16"/>
        <cfvo type="num" val="$F$16"/>
        <color theme="9" tint="0.39997558519241921"/>
      </dataBar>
      <extLst>
        <ext xmlns:x14="http://schemas.microsoft.com/office/spreadsheetml/2009/9/main" uri="{B025F937-C7B1-47D3-B67F-A62EFF666E3E}">
          <x14:id>{B5494E66-A935-4FFA-8DDD-E9B5716D2238}</x14:id>
        </ext>
      </extLst>
    </cfRule>
  </conditionalFormatting>
  <conditionalFormatting sqref="C17">
    <cfRule type="dataBar" priority="17">
      <dataBar>
        <cfvo type="num" val="$E$17"/>
        <cfvo type="num" val="$F$17"/>
        <color theme="7" tint="0.39997558519241921"/>
      </dataBar>
      <extLst>
        <ext xmlns:x14="http://schemas.microsoft.com/office/spreadsheetml/2009/9/main" uri="{B025F937-C7B1-47D3-B67F-A62EFF666E3E}">
          <x14:id>{302BE738-FCA3-4213-8186-2A1E8E8E97AC}</x14:id>
        </ext>
      </extLst>
    </cfRule>
  </conditionalFormatting>
  <conditionalFormatting sqref="C18">
    <cfRule type="dataBar" priority="16">
      <dataBar>
        <cfvo type="num" val="$E$18"/>
        <cfvo type="num" val="$F$18"/>
        <color theme="8" tint="0.39997558519241921"/>
      </dataBar>
      <extLst>
        <ext xmlns:x14="http://schemas.microsoft.com/office/spreadsheetml/2009/9/main" uri="{B025F937-C7B1-47D3-B67F-A62EFF666E3E}">
          <x14:id>{FF906578-6DD1-4C65-811C-B734B5174E79}</x14:id>
        </ext>
      </extLst>
    </cfRule>
  </conditionalFormatting>
  <conditionalFormatting sqref="C19">
    <cfRule type="dataBar" priority="15">
      <dataBar>
        <cfvo type="num" val="$E$19"/>
        <cfvo type="num" val="$F$19"/>
        <color theme="8" tint="0.39997558519241921"/>
      </dataBar>
      <extLst>
        <ext xmlns:x14="http://schemas.microsoft.com/office/spreadsheetml/2009/9/main" uri="{B025F937-C7B1-47D3-B67F-A62EFF666E3E}">
          <x14:id>{8B5F19B8-BAF1-4630-A790-BB0E4C289231}</x14:id>
        </ext>
      </extLst>
    </cfRule>
  </conditionalFormatting>
  <conditionalFormatting sqref="C20">
    <cfRule type="dataBar" priority="14">
      <dataBar>
        <cfvo type="num" val="$E$20"/>
        <cfvo type="num" val="$F$20"/>
        <color theme="8" tint="0.39997558519241921"/>
      </dataBar>
      <extLst>
        <ext xmlns:x14="http://schemas.microsoft.com/office/spreadsheetml/2009/9/main" uri="{B025F937-C7B1-47D3-B67F-A62EFF666E3E}">
          <x14:id>{C8717103-9E01-4AB6-819B-A6762ECE01FC}</x14:id>
        </ext>
      </extLst>
    </cfRule>
  </conditionalFormatting>
  <conditionalFormatting sqref="C7">
    <cfRule type="dataBar" priority="13">
      <dataBar>
        <cfvo type="num" val="$E$7"/>
        <cfvo type="num" val="$F$7"/>
        <color theme="5" tint="0.39997558519241921"/>
      </dataBar>
      <extLst>
        <ext xmlns:x14="http://schemas.microsoft.com/office/spreadsheetml/2009/9/main" uri="{B025F937-C7B1-47D3-B67F-A62EFF666E3E}">
          <x14:id>{B979FEB6-048D-4F12-963E-880FB5457390}</x14:id>
        </ext>
      </extLst>
    </cfRule>
  </conditionalFormatting>
  <conditionalFormatting sqref="C8">
    <cfRule type="dataBar" priority="12">
      <dataBar>
        <cfvo type="num" val="$E$8"/>
        <cfvo type="num" val="$F$8"/>
        <color theme="5" tint="0.39997558519241921"/>
      </dataBar>
      <extLst>
        <ext xmlns:x14="http://schemas.microsoft.com/office/spreadsheetml/2009/9/main" uri="{B025F937-C7B1-47D3-B67F-A62EFF666E3E}">
          <x14:id>{5D9E21B3-A2BD-494A-926B-6D4DDAD5F73E}</x14:id>
        </ext>
      </extLst>
    </cfRule>
  </conditionalFormatting>
  <conditionalFormatting sqref="C4">
    <cfRule type="dataBar" priority="11">
      <dataBar>
        <cfvo type="num" val="$E$4"/>
        <cfvo type="num" val="$F$4"/>
        <color theme="5" tint="0.39997558519241921"/>
      </dataBar>
      <extLst>
        <ext xmlns:x14="http://schemas.microsoft.com/office/spreadsheetml/2009/9/main" uri="{B025F937-C7B1-47D3-B67F-A62EFF666E3E}">
          <x14:id>{16553CF4-ED2D-4DD8-8131-A913C0C2D2E4}</x14:id>
        </ext>
      </extLst>
    </cfRule>
  </conditionalFormatting>
  <pageMargins left="0.7" right="0.7" top="0.78740157499999996" bottom="0.78740157499999996" header="0.3" footer="0.3"/>
  <pageSetup paperSize="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A08E4F-3908-4ED4-AA6B-DEA0D8CDD99A}">
            <x14:dataBar minLength="0" maxLength="100" gradient="0">
              <x14:cfvo type="num">
                <xm:f>$E$14</xm:f>
              </x14:cfvo>
              <x14:cfvo type="num">
                <xm:f>$F$14</xm:f>
              </x14:cfvo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EE18308A-96D2-47CE-A064-2A3BBC775301}">
            <x14:dataBar minLength="0" maxLength="100" gradient="0" negativeBarColorSameAsPositive="1">
              <x14:cfvo type="num">
                <xm:f>$E$15*-1</xm:f>
              </x14:cfvo>
              <x14:cfvo type="num">
                <xm:f>$E$15</xm:f>
              </x14:cfvo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B5494E66-A935-4FFA-8DDD-E9B5716D2238}">
            <x14:dataBar minLength="0" maxLength="100" gradient="0" negativeBarColorSameAsPositive="1">
              <x14:cfvo type="num">
                <xm:f>$E$16</xm:f>
              </x14:cfvo>
              <x14:cfvo type="num">
                <xm:f>$F$16</xm:f>
              </x14:cfvo>
              <x14:axisColor rgb="FF000000"/>
            </x14:dataBar>
          </x14:cfRule>
          <xm:sqref>C16</xm:sqref>
        </x14:conditionalFormatting>
        <x14:conditionalFormatting xmlns:xm="http://schemas.microsoft.com/office/excel/2006/main">
          <x14:cfRule type="dataBar" id="{302BE738-FCA3-4213-8186-2A1E8E8E97AC}">
            <x14:dataBar minLength="0" maxLength="100" gradient="0" negativeBarColorSameAsPositive="1">
              <x14:cfvo type="num">
                <xm:f>$E$17</xm:f>
              </x14:cfvo>
              <x14:cfvo type="num">
                <xm:f>$F$17</xm:f>
              </x14:cfvo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FF906578-6DD1-4C65-811C-B734B5174E79}">
            <x14:dataBar minLength="0" maxLength="100" gradient="0">
              <x14:cfvo type="num">
                <xm:f>$E$18</xm:f>
              </x14:cfvo>
              <x14:cfvo type="num">
                <xm:f>$F$18</xm:f>
              </x14:cfvo>
              <x14:negativeFillColor rgb="FFFF0000"/>
              <x14:axisColor rgb="FF000000"/>
            </x14:dataBar>
          </x14:cfRule>
          <xm:sqref>C18</xm:sqref>
        </x14:conditionalFormatting>
        <x14:conditionalFormatting xmlns:xm="http://schemas.microsoft.com/office/excel/2006/main">
          <x14:cfRule type="dataBar" id="{8B5F19B8-BAF1-4630-A790-BB0E4C289231}">
            <x14:dataBar minLength="0" maxLength="100" gradient="0" negativeBarColorSameAsPositive="1">
              <x14:cfvo type="num">
                <xm:f>$E$19</xm:f>
              </x14:cfvo>
              <x14:cfvo type="num">
                <xm:f>$F$19</xm:f>
              </x14:cfvo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C8717103-9E01-4AB6-819B-A6762ECE01FC}">
            <x14:dataBar minLength="0" maxLength="100" gradient="0" negativeBarColorSameAsPositive="1">
              <x14:cfvo type="num">
                <xm:f>$E$20</xm:f>
              </x14:cfvo>
              <x14:cfvo type="num">
                <xm:f>$F$20</xm:f>
              </x14:cfvo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B979FEB6-048D-4F12-963E-880FB5457390}">
            <x14:dataBar minLength="0" maxLength="100" gradient="0" negativeBarColorSameAsPositive="1">
              <x14:cfvo type="num">
                <xm:f>$E$7</xm:f>
              </x14:cfvo>
              <x14:cfvo type="num">
                <xm:f>$F$7</xm:f>
              </x14:cfvo>
              <x14:axisColor rgb="FF000000"/>
            </x14:dataBar>
          </x14:cfRule>
          <xm:sqref>C7</xm:sqref>
        </x14:conditionalFormatting>
        <x14:conditionalFormatting xmlns:xm="http://schemas.microsoft.com/office/excel/2006/main">
          <x14:cfRule type="dataBar" id="{5D9E21B3-A2BD-494A-926B-6D4DDAD5F73E}">
            <x14:dataBar minLength="0" maxLength="100" gradient="0" negativeBarColorSameAsPositive="1">
              <x14:cfvo type="num">
                <xm:f>$E$8</xm:f>
              </x14:cfvo>
              <x14:cfvo type="num">
                <xm:f>$F$8</xm:f>
              </x14:cfvo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16553CF4-ED2D-4DD8-8131-A913C0C2D2E4}">
            <x14:dataBar minLength="0" maxLength="100" gradient="0">
              <x14:cfvo type="num">
                <xm:f>$E$4</xm:f>
              </x14:cfvo>
              <x14:cfvo type="num">
                <xm:f>$F$4</xm:f>
              </x14:cfvo>
              <x14:negativeFillColor rgb="FFFF0000"/>
              <x14:axisColor rgb="FF000000"/>
            </x14:dataBar>
          </x14:cfRule>
          <xm:sqref>C4</xm:sqref>
        </x14:conditionalFormatting>
        <x14:conditionalFormatting xmlns:xm="http://schemas.microsoft.com/office/excel/2006/main">
          <x14:cfRule type="iconSet" priority="1" id="{7ABBAAB7-D553-46B5-9793-EBFCBDC39010}">
            <x14:iconSet custom="1">
              <x14:cfvo type="percent">
                <xm:f>0</xm:f>
              </x14:cfvo>
              <x14:cfvo type="num">
                <xm:f>$E$8</xm:f>
              </x14:cfvo>
              <x14:cfvo type="num" gte="0">
                <xm:f>$F$8</xm:f>
              </x14:cfvo>
              <x14:cfIcon iconSet="3Symbols" iconId="0"/>
              <x14:cfIcon iconSet="NoIcons" iconId="0"/>
              <x14:cfIcon iconSet="3Symbols" iconId="0"/>
            </x14:iconSet>
          </x14:cfRule>
          <xm:sqref>C8</xm:sqref>
        </x14:conditionalFormatting>
        <x14:conditionalFormatting xmlns:xm="http://schemas.microsoft.com/office/excel/2006/main">
          <x14:cfRule type="iconSet" priority="2" id="{48CEAD86-675A-4585-8D56-67CA5EAFC52A}">
            <x14:iconSet custom="1">
              <x14:cfvo type="percent">
                <xm:f>0</xm:f>
              </x14:cfvo>
              <x14:cfvo type="num">
                <xm:f>$E$7</xm:f>
              </x14:cfvo>
              <x14:cfvo type="num" gte="0">
                <xm:f>$F$7</xm:f>
              </x14:cfvo>
              <x14:cfIcon iconSet="3Symbols" iconId="0"/>
              <x14:cfIcon iconSet="NoIcons" iconId="0"/>
              <x14:cfIcon iconSet="3Symbols" iconId="0"/>
            </x14:iconSet>
          </x14:cfRule>
          <xm:sqref>C7</xm:sqref>
        </x14:conditionalFormatting>
        <x14:conditionalFormatting xmlns:xm="http://schemas.microsoft.com/office/excel/2006/main">
          <x14:cfRule type="iconSet" priority="9" id="{C70DC30E-1E5B-4A06-8A06-8E438F12E9BC}">
            <x14:iconSet custom="1">
              <x14:cfvo type="percent">
                <xm:f>0</xm:f>
              </x14:cfvo>
              <x14:cfvo type="num">
                <xm:f>$E$14</xm:f>
              </x14:cfvo>
              <x14:cfvo type="num" gte="0">
                <xm:f>$F$14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C14</xm:sqref>
        </x14:conditionalFormatting>
        <x14:conditionalFormatting xmlns:xm="http://schemas.microsoft.com/office/excel/2006/main">
          <x14:cfRule type="iconSet" priority="8" id="{1B67157D-A2E4-4315-B8A8-6877DE60B2B9}">
            <x14:iconSet custom="1">
              <x14:cfvo type="percent">
                <xm:f>0</xm:f>
              </x14:cfvo>
              <x14:cfvo type="num">
                <xm:f>$E$15</xm:f>
              </x14:cfvo>
              <x14:cfvo type="num">
                <xm:f>$F$15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C15</xm:sqref>
        </x14:conditionalFormatting>
        <x14:conditionalFormatting xmlns:xm="http://schemas.microsoft.com/office/excel/2006/main">
          <x14:cfRule type="iconSet" priority="7" id="{BAC3D54F-9CDD-4791-A9AD-783E4BCD66AD}">
            <x14:iconSet custom="1">
              <x14:cfvo type="percent">
                <xm:f>0</xm:f>
              </x14:cfvo>
              <x14:cfvo type="num">
                <xm:f>$E$16</xm:f>
              </x14:cfvo>
              <x14:cfvo type="num">
                <xm:f>$F$16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C16</xm:sqref>
        </x14:conditionalFormatting>
        <x14:conditionalFormatting xmlns:xm="http://schemas.microsoft.com/office/excel/2006/main">
          <x14:cfRule type="iconSet" priority="6" id="{7FF1CF9C-4D99-412C-BF7F-C55CA94D289A}">
            <x14:iconSet custom="1">
              <x14:cfvo type="percent">
                <xm:f>0</xm:f>
              </x14:cfvo>
              <x14:cfvo type="num">
                <xm:f>$E$17</xm:f>
              </x14:cfvo>
              <x14:cfvo type="num" gte="0">
                <xm:f>$F$17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C17</xm:sqref>
        </x14:conditionalFormatting>
        <x14:conditionalFormatting xmlns:xm="http://schemas.microsoft.com/office/excel/2006/main">
          <x14:cfRule type="iconSet" priority="5" id="{79FFD2A9-146A-4C46-91DD-2B7C4EA8A00D}">
            <x14:iconSet custom="1">
              <x14:cfvo type="percent">
                <xm:f>0</xm:f>
              </x14:cfvo>
              <x14:cfvo type="num">
                <xm:f>$E$18</xm:f>
              </x14:cfvo>
              <x14:cfvo type="num" gte="0">
                <xm:f>$F$18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C18</xm:sqref>
        </x14:conditionalFormatting>
        <x14:conditionalFormatting xmlns:xm="http://schemas.microsoft.com/office/excel/2006/main">
          <x14:cfRule type="iconSet" priority="4" id="{A79AFFB8-EFE6-4BAC-ABC6-9EDC4DEA27E6}">
            <x14:iconSet custom="1">
              <x14:cfvo type="percent">
                <xm:f>0</xm:f>
              </x14:cfvo>
              <x14:cfvo type="num">
                <xm:f>$E$19</xm:f>
              </x14:cfvo>
              <x14:cfvo type="num">
                <xm:f>$F$19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C19</xm:sqref>
        </x14:conditionalFormatting>
        <x14:conditionalFormatting xmlns:xm="http://schemas.microsoft.com/office/excel/2006/main">
          <x14:cfRule type="iconSet" priority="3" id="{57679BC3-E6B1-4E40-BC6C-D6A497C1F189}">
            <x14:iconSet custom="1">
              <x14:cfvo type="percent">
                <xm:f>0</xm:f>
              </x14:cfvo>
              <x14:cfvo type="num">
                <xm:f>$E$20</xm:f>
              </x14:cfvo>
              <x14:cfvo type="num">
                <xm:f>$F$20</xm:f>
              </x14:cfvo>
              <x14:cfIcon iconSet="3Symbols" iconId="0"/>
              <x14:cfIcon iconSet="NoIcons" iconId="0"/>
              <x14:cfIcon iconSet="3Symbols" iconId="0"/>
            </x14:iconSet>
          </x14:cfRule>
          <xm:sqref>C20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Dukesim</dc:creator>
  <cp:lastModifiedBy>Dukesim</cp:lastModifiedBy>
  <dcterms:created xsi:type="dcterms:W3CDTF">2016-12-04T19:00:43Z</dcterms:created>
  <dcterms:modified xsi:type="dcterms:W3CDTF">2019-11-24T11:10:15Z</dcterms:modified>
</cp:coreProperties>
</file>