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f70d9bee70176a/Priusfreunde/"/>
    </mc:Choice>
  </mc:AlternateContent>
  <bookViews>
    <workbookView xWindow="0" yWindow="0" windowWidth="2265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K23" i="1" s="1"/>
  <c r="L23" i="1" s="1"/>
  <c r="J24" i="1"/>
  <c r="K24" i="1" s="1"/>
  <c r="L24" i="1" s="1"/>
  <c r="J25" i="1"/>
  <c r="K25" i="1" s="1"/>
  <c r="L25" i="1" s="1"/>
  <c r="J7" i="1"/>
  <c r="K7" i="1" s="1"/>
  <c r="L7" i="1" s="1"/>
  <c r="J9" i="1"/>
  <c r="K9" i="1" s="1"/>
  <c r="L9" i="1" s="1"/>
  <c r="J10" i="1"/>
  <c r="K10" i="1" s="1"/>
  <c r="L10" i="1" s="1"/>
  <c r="J11" i="1"/>
  <c r="K11" i="1" s="1"/>
  <c r="L11" i="1" s="1"/>
  <c r="J12" i="1"/>
  <c r="K12" i="1" s="1"/>
  <c r="L12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9" i="1"/>
  <c r="K19" i="1" s="1"/>
  <c r="L19" i="1" s="1"/>
  <c r="J20" i="1"/>
  <c r="K20" i="1" s="1"/>
  <c r="L20" i="1" s="1"/>
  <c r="J21" i="1"/>
  <c r="K21" i="1" s="1"/>
  <c r="L21" i="1" s="1"/>
  <c r="J6" i="1"/>
  <c r="K6" i="1" s="1"/>
  <c r="L6" i="1" l="1"/>
</calcChain>
</file>

<file path=xl/sharedStrings.xml><?xml version="1.0" encoding="utf-8"?>
<sst xmlns="http://schemas.openxmlformats.org/spreadsheetml/2006/main" count="56" uniqueCount="30">
  <si>
    <t>Allego</t>
  </si>
  <si>
    <t>be e-mobil</t>
  </si>
  <si>
    <t>AC</t>
  </si>
  <si>
    <t>DC</t>
  </si>
  <si>
    <t>Transaktionskosten</t>
  </si>
  <si>
    <t>ENBW</t>
  </si>
  <si>
    <t>Aktivierungsgebühr</t>
  </si>
  <si>
    <t>e-laden</t>
  </si>
  <si>
    <t>ad-hoc</t>
  </si>
  <si>
    <t>Ladekarte</t>
  </si>
  <si>
    <t>Roaming</t>
  </si>
  <si>
    <t>Grundgebühr pro Ladevorgang</t>
  </si>
  <si>
    <t>Ladekosten pro kWh</t>
  </si>
  <si>
    <t xml:space="preserve">Zeitpauschale pro Minute </t>
  </si>
  <si>
    <t>Akku-Kapazität</t>
  </si>
  <si>
    <t xml:space="preserve"> kWh</t>
  </si>
  <si>
    <t>kW</t>
  </si>
  <si>
    <t>Anbieter</t>
  </si>
  <si>
    <t>Gesamtpreis</t>
  </si>
  <si>
    <t>Ladeleistung</t>
  </si>
  <si>
    <t>Preis pro kWh</t>
  </si>
  <si>
    <t>Dauer (HH:MM)</t>
  </si>
  <si>
    <t>Ladeleistung (kW)</t>
  </si>
  <si>
    <t>Tarif</t>
  </si>
  <si>
    <t>Ladestation</t>
  </si>
  <si>
    <t xml:space="preserve">ENBW </t>
  </si>
  <si>
    <t>öffentliche Ladebox</t>
  </si>
  <si>
    <t>Schnellladestation</t>
  </si>
  <si>
    <t>innogy</t>
  </si>
  <si>
    <t>ePower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</si>
</sst>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h]:mm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45"/>
    </xf>
    <xf numFmtId="0" fontId="2" fillId="4" borderId="1" xfId="0" applyFont="1" applyFill="1" applyBorder="1"/>
    <xf numFmtId="165" fontId="2" fillId="3" borderId="1" xfId="0" applyNumberFormat="1" applyFont="1" applyFill="1" applyBorder="1"/>
    <xf numFmtId="165" fontId="1" fillId="2" borderId="1" xfId="0" applyNumberFormat="1" applyFont="1" applyFill="1" applyBorder="1"/>
    <xf numFmtId="0" fontId="2" fillId="3" borderId="1" xfId="0" applyFont="1" applyFill="1" applyBorder="1"/>
    <xf numFmtId="165" fontId="2" fillId="2" borderId="1" xfId="0" applyNumberFormat="1" applyFont="1" applyFill="1" applyBorder="1"/>
    <xf numFmtId="0" fontId="2" fillId="4" borderId="2" xfId="0" applyFont="1" applyFill="1" applyBorder="1"/>
    <xf numFmtId="165" fontId="2" fillId="3" borderId="3" xfId="0" applyNumberFormat="1" applyFont="1" applyFill="1" applyBorder="1"/>
    <xf numFmtId="0" fontId="2" fillId="3" borderId="3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3" xfId="0" applyFont="1" applyFill="1" applyBorder="1"/>
    <xf numFmtId="165" fontId="1" fillId="2" borderId="4" xfId="0" applyNumberFormat="1" applyFont="1" applyFill="1" applyBorder="1"/>
    <xf numFmtId="165" fontId="2" fillId="2" borderId="4" xfId="0" applyNumberFormat="1" applyFont="1" applyFill="1" applyBorder="1"/>
    <xf numFmtId="165" fontId="2" fillId="3" borderId="2" xfId="0" applyNumberFormat="1" applyFont="1" applyFill="1" applyBorder="1"/>
    <xf numFmtId="2" fontId="2" fillId="3" borderId="2" xfId="0" applyNumberFormat="1" applyFont="1" applyFill="1" applyBorder="1"/>
    <xf numFmtId="0" fontId="2" fillId="8" borderId="0" xfId="0" applyFont="1" applyFill="1" applyBorder="1"/>
    <xf numFmtId="0" fontId="1" fillId="5" borderId="6" xfId="0" applyFont="1" applyFill="1" applyBorder="1" applyAlignment="1"/>
    <xf numFmtId="0" fontId="2" fillId="5" borderId="5" xfId="0" applyFont="1" applyFill="1" applyBorder="1" applyAlignment="1">
      <alignment textRotation="45"/>
    </xf>
    <xf numFmtId="0" fontId="1" fillId="6" borderId="7" xfId="0" applyFont="1" applyFill="1" applyBorder="1" applyAlignment="1">
      <alignment horizontal="center" textRotation="90"/>
    </xf>
    <xf numFmtId="0" fontId="1" fillId="6" borderId="8" xfId="0" applyFont="1" applyFill="1" applyBorder="1" applyAlignment="1">
      <alignment horizontal="center" textRotation="90"/>
    </xf>
    <xf numFmtId="0" fontId="1" fillId="7" borderId="7" xfId="0" applyFont="1" applyFill="1" applyBorder="1" applyAlignment="1">
      <alignment horizontal="center" textRotation="90"/>
    </xf>
    <xf numFmtId="0" fontId="1" fillId="7" borderId="6" xfId="0" applyFont="1" applyFill="1" applyBorder="1" applyAlignment="1">
      <alignment horizontal="center" textRotation="90"/>
    </xf>
    <xf numFmtId="2" fontId="1" fillId="7" borderId="5" xfId="0" applyNumberFormat="1" applyFont="1" applyFill="1" applyBorder="1" applyAlignment="1">
      <alignment horizontal="center" textRotation="90"/>
    </xf>
    <xf numFmtId="165" fontId="1" fillId="7" borderId="6" xfId="0" applyNumberFormat="1" applyFont="1" applyFill="1" applyBorder="1" applyAlignment="1">
      <alignment horizontal="center" textRotation="90"/>
    </xf>
    <xf numFmtId="165" fontId="1" fillId="7" borderId="8" xfId="0" applyNumberFormat="1" applyFont="1" applyFill="1" applyBorder="1" applyAlignment="1">
      <alignment horizontal="center" textRotation="90"/>
    </xf>
    <xf numFmtId="0" fontId="1" fillId="8" borderId="0" xfId="0" applyFont="1" applyFill="1" applyBorder="1"/>
    <xf numFmtId="0" fontId="1" fillId="4" borderId="0" xfId="0" applyFont="1" applyFill="1" applyBorder="1"/>
    <xf numFmtId="164" fontId="2" fillId="2" borderId="3" xfId="0" applyNumberFormat="1" applyFont="1" applyFill="1" applyBorder="1"/>
    <xf numFmtId="2" fontId="2" fillId="2" borderId="3" xfId="0" applyNumberFormat="1" applyFont="1" applyFill="1" applyBorder="1"/>
    <xf numFmtId="165" fontId="1" fillId="7" borderId="7" xfId="0" applyNumberFormat="1" applyFont="1" applyFill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textRotation="45"/>
    </xf>
    <xf numFmtId="2" fontId="2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xSplit="3" ySplit="5" topLeftCell="D6" activePane="bottomRight" state="frozen"/>
      <selection pane="topRight" activeCell="C1" sqref="C1"/>
      <selection pane="bottomLeft" activeCell="A2" sqref="A2"/>
      <selection pane="bottomRight" activeCell="M15" sqref="M15"/>
    </sheetView>
  </sheetViews>
  <sheetFormatPr baseColWidth="10" defaultColWidth="9.140625" defaultRowHeight="12.75" x14ac:dyDescent="0.2"/>
  <cols>
    <col min="1" max="1" width="13" style="3" customWidth="1"/>
    <col min="2" max="2" width="20.28515625" style="3" customWidth="1"/>
    <col min="3" max="3" width="7.85546875" style="8" customWidth="1"/>
    <col min="4" max="4" width="9.140625" style="13" customWidth="1"/>
    <col min="5" max="5" width="9.140625" style="12"/>
    <col min="6" max="6" width="9.140625" style="10"/>
    <col min="7" max="8" width="9.140625" style="6"/>
    <col min="9" max="9" width="9.140625" style="17"/>
    <col min="10" max="10" width="10.42578125" style="31" customWidth="1"/>
    <col min="11" max="11" width="9.140625" style="7"/>
    <col min="12" max="12" width="9.140625" style="15"/>
    <col min="13" max="15" width="9.140625" style="33"/>
    <col min="16" max="16384" width="9.140625" style="1"/>
  </cols>
  <sheetData>
    <row r="1" spans="1:15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5" x14ac:dyDescent="0.2">
      <c r="A2" s="28" t="s">
        <v>14</v>
      </c>
      <c r="B2" s="28"/>
      <c r="C2" s="28"/>
      <c r="D2" s="28"/>
      <c r="E2" s="18"/>
      <c r="F2" s="29">
        <v>100</v>
      </c>
      <c r="G2" s="18" t="s">
        <v>15</v>
      </c>
      <c r="H2" s="18"/>
      <c r="I2" s="18"/>
      <c r="J2" s="18"/>
      <c r="K2" s="18"/>
      <c r="L2" s="18"/>
      <c r="M2" s="34"/>
      <c r="N2" s="34"/>
      <c r="O2" s="34"/>
    </row>
    <row r="3" spans="1:15" x14ac:dyDescent="0.2">
      <c r="A3" s="28" t="s">
        <v>19</v>
      </c>
      <c r="B3" s="28"/>
      <c r="C3" s="28"/>
      <c r="D3" s="28"/>
      <c r="E3" s="18"/>
      <c r="F3" s="29">
        <v>100</v>
      </c>
      <c r="G3" s="18" t="s">
        <v>16</v>
      </c>
      <c r="H3" s="18"/>
      <c r="I3" s="18"/>
      <c r="J3" s="18"/>
      <c r="K3" s="18"/>
      <c r="L3" s="18"/>
      <c r="M3" s="34"/>
      <c r="N3" s="34"/>
      <c r="O3" s="34"/>
    </row>
    <row r="4" spans="1:15" x14ac:dyDescent="0.2">
      <c r="A4" s="18"/>
      <c r="B4" s="18"/>
      <c r="C4" s="18"/>
      <c r="D4" s="18"/>
      <c r="E4" s="28"/>
      <c r="F4" s="28"/>
      <c r="G4" s="28"/>
      <c r="H4" s="28"/>
      <c r="I4" s="28"/>
      <c r="J4" s="28"/>
      <c r="K4" s="28"/>
      <c r="L4" s="28"/>
    </row>
    <row r="5" spans="1:15" s="2" customFormat="1" ht="155.25" x14ac:dyDescent="0.2">
      <c r="A5" s="19" t="s">
        <v>17</v>
      </c>
      <c r="B5" s="19" t="s">
        <v>23</v>
      </c>
      <c r="C5" s="20"/>
      <c r="D5" s="21" t="s">
        <v>22</v>
      </c>
      <c r="E5" s="22" t="s">
        <v>6</v>
      </c>
      <c r="F5" s="23" t="s">
        <v>11</v>
      </c>
      <c r="G5" s="24" t="s">
        <v>4</v>
      </c>
      <c r="H5" s="24" t="s">
        <v>12</v>
      </c>
      <c r="I5" s="25" t="s">
        <v>13</v>
      </c>
      <c r="J5" s="32" t="s">
        <v>21</v>
      </c>
      <c r="K5" s="26" t="s">
        <v>18</v>
      </c>
      <c r="L5" s="27" t="s">
        <v>20</v>
      </c>
      <c r="M5" s="35"/>
      <c r="N5" s="35"/>
      <c r="O5" s="35"/>
    </row>
    <row r="6" spans="1:15" x14ac:dyDescent="0.2">
      <c r="A6" s="3" t="s">
        <v>0</v>
      </c>
      <c r="C6" s="8" t="s">
        <v>2</v>
      </c>
      <c r="D6" s="11">
        <v>22</v>
      </c>
      <c r="F6" s="9">
        <v>1.3</v>
      </c>
      <c r="G6" s="4"/>
      <c r="H6" s="4"/>
      <c r="I6" s="16">
        <v>4.1666666666666664E-2</v>
      </c>
      <c r="J6" s="30">
        <f>IF(D6&lt;$F$3,$F$2/D6/24,$F$2/$F$3/24)</f>
        <v>0.18939393939393942</v>
      </c>
      <c r="K6" s="5">
        <f>F6+G6+H6*$F$2+I6*J6*60*24</f>
        <v>12.663636363636364</v>
      </c>
      <c r="L6" s="14">
        <f>K6/$F$2</f>
        <v>0.12663636363636363</v>
      </c>
      <c r="M6" s="36"/>
      <c r="N6" s="36"/>
    </row>
    <row r="7" spans="1:15" x14ac:dyDescent="0.2">
      <c r="A7" s="3" t="s">
        <v>0</v>
      </c>
      <c r="C7" s="8" t="s">
        <v>3</v>
      </c>
      <c r="D7" s="11">
        <v>50</v>
      </c>
      <c r="F7" s="9">
        <v>3.25</v>
      </c>
      <c r="G7" s="4"/>
      <c r="H7" s="4"/>
      <c r="I7" s="16">
        <v>0.35</v>
      </c>
      <c r="J7" s="30">
        <f>IF(D7&lt;$F$3,$F$2/D7/24,$F$2/$F$3/24)</f>
        <v>8.3333333333333329E-2</v>
      </c>
      <c r="K7" s="5">
        <f>F7+G7+H7*$F$2+I7*J7*60*24</f>
        <v>45.249999999999993</v>
      </c>
      <c r="L7" s="14">
        <f>K7/$F$2</f>
        <v>0.4524999999999999</v>
      </c>
    </row>
    <row r="8" spans="1:15" x14ac:dyDescent="0.2">
      <c r="D8" s="11"/>
      <c r="F8" s="9"/>
      <c r="G8" s="4"/>
      <c r="H8" s="4"/>
      <c r="I8" s="16"/>
      <c r="J8" s="30"/>
      <c r="K8" s="5"/>
      <c r="L8" s="14"/>
    </row>
    <row r="9" spans="1:15" x14ac:dyDescent="0.2">
      <c r="A9" s="3" t="s">
        <v>1</v>
      </c>
      <c r="C9" s="8" t="s">
        <v>2</v>
      </c>
      <c r="D9" s="11">
        <v>3.7</v>
      </c>
      <c r="F9" s="9">
        <v>4.5</v>
      </c>
      <c r="G9" s="4">
        <v>0.35</v>
      </c>
      <c r="H9" s="4"/>
      <c r="I9" s="16"/>
      <c r="J9" s="30">
        <f>IF(D9&lt;$F$3,$F$2/D9/24,$F$2/$F$3/24)</f>
        <v>1.1261261261261259</v>
      </c>
      <c r="K9" s="5">
        <f>F9+G9+H9*$F$2+I9*J9*60*24</f>
        <v>4.8499999999999996</v>
      </c>
      <c r="L9" s="14">
        <f>K9/$F$2</f>
        <v>4.8499999999999995E-2</v>
      </c>
    </row>
    <row r="10" spans="1:15" x14ac:dyDescent="0.2">
      <c r="A10" s="3" t="s">
        <v>1</v>
      </c>
      <c r="C10" s="8" t="s">
        <v>2</v>
      </c>
      <c r="D10" s="11">
        <v>11</v>
      </c>
      <c r="F10" s="9">
        <v>6</v>
      </c>
      <c r="G10" s="4">
        <v>0.35</v>
      </c>
      <c r="H10" s="4"/>
      <c r="I10" s="16"/>
      <c r="J10" s="30">
        <f>IF(D10&lt;$F$3,$F$2/D10/24,$F$2/$F$3/24)</f>
        <v>0.37878787878787884</v>
      </c>
      <c r="K10" s="5">
        <f>F10+G10+H10*$F$2+I10*J10*60*24</f>
        <v>6.35</v>
      </c>
      <c r="L10" s="14">
        <f>K10/$F$2</f>
        <v>6.3500000000000001E-2</v>
      </c>
    </row>
    <row r="11" spans="1:15" x14ac:dyDescent="0.2">
      <c r="A11" s="3" t="s">
        <v>1</v>
      </c>
      <c r="C11" s="8" t="s">
        <v>2</v>
      </c>
      <c r="D11" s="11">
        <v>50</v>
      </c>
      <c r="F11" s="9">
        <v>9.5</v>
      </c>
      <c r="G11" s="4">
        <v>0.35</v>
      </c>
      <c r="H11" s="4"/>
      <c r="I11" s="16"/>
      <c r="J11" s="30">
        <f>IF(D11&lt;$F$3,$F$2/D11/24,$F$2/$F$3/24)</f>
        <v>8.3333333333333329E-2</v>
      </c>
      <c r="K11" s="5">
        <f>F11+G11+H11*$F$2+I11*J11*60*24</f>
        <v>9.85</v>
      </c>
      <c r="L11" s="14">
        <f>K11/$F$2</f>
        <v>9.849999999999999E-2</v>
      </c>
    </row>
    <row r="12" spans="1:15" x14ac:dyDescent="0.2">
      <c r="A12" s="3" t="s">
        <v>1</v>
      </c>
      <c r="C12" s="8" t="s">
        <v>3</v>
      </c>
      <c r="D12" s="11">
        <v>43</v>
      </c>
      <c r="F12" s="9">
        <v>9.5</v>
      </c>
      <c r="G12" s="4">
        <v>0.35</v>
      </c>
      <c r="H12" s="4"/>
      <c r="I12" s="16"/>
      <c r="J12" s="30">
        <f>IF(D12&lt;$F$3,$F$2/D12/24,$F$2/$F$3/24)</f>
        <v>9.6899224806201556E-2</v>
      </c>
      <c r="K12" s="5">
        <f>F12+G12+H12*$F$2+I12*J12*60*24</f>
        <v>9.85</v>
      </c>
      <c r="L12" s="14">
        <f>K12/$F$2</f>
        <v>9.849999999999999E-2</v>
      </c>
    </row>
    <row r="13" spans="1:15" x14ac:dyDescent="0.2">
      <c r="D13" s="11"/>
      <c r="F13" s="9"/>
      <c r="G13" s="4"/>
      <c r="H13" s="4"/>
      <c r="I13" s="16"/>
      <c r="J13" s="30"/>
      <c r="K13" s="5"/>
      <c r="L13" s="14"/>
    </row>
    <row r="14" spans="1:15" x14ac:dyDescent="0.2">
      <c r="A14" s="3" t="s">
        <v>5</v>
      </c>
      <c r="C14" s="8" t="s">
        <v>2</v>
      </c>
      <c r="D14" s="11">
        <v>3.7</v>
      </c>
      <c r="E14" s="12">
        <v>20</v>
      </c>
      <c r="F14" s="9"/>
      <c r="G14" s="4"/>
      <c r="H14" s="4"/>
      <c r="I14" s="16">
        <v>0.02</v>
      </c>
      <c r="J14" s="30">
        <f>IF(D14&lt;$F$3,$F$2/D14/24,$F$2/$F$3/24)</f>
        <v>1.1261261261261259</v>
      </c>
      <c r="K14" s="5">
        <f>F14+G14+H14*$F$2+I14*J14*60*24</f>
        <v>32.432432432432428</v>
      </c>
      <c r="L14" s="14">
        <f>K14/$F$2</f>
        <v>0.32432432432432429</v>
      </c>
    </row>
    <row r="15" spans="1:15" x14ac:dyDescent="0.2">
      <c r="A15" s="3" t="s">
        <v>5</v>
      </c>
      <c r="B15" s="3" t="s">
        <v>24</v>
      </c>
      <c r="C15" s="8" t="s">
        <v>2</v>
      </c>
      <c r="D15" s="11">
        <v>22</v>
      </c>
      <c r="E15" s="12">
        <v>20</v>
      </c>
      <c r="F15" s="9"/>
      <c r="G15" s="4"/>
      <c r="H15" s="4"/>
      <c r="I15" s="16">
        <v>0.04</v>
      </c>
      <c r="J15" s="30">
        <f>IF(D15&lt;$F$3,$F$2/D15/24,$F$2/$F$3/24)</f>
        <v>0.18939393939393942</v>
      </c>
      <c r="K15" s="5">
        <f>F15+G15+H15*$F$2+I15*J15*60*24</f>
        <v>10.90909090909091</v>
      </c>
      <c r="L15" s="14">
        <f>K15/$F$2</f>
        <v>0.1090909090909091</v>
      </c>
    </row>
    <row r="16" spans="1:15" x14ac:dyDescent="0.2">
      <c r="A16" s="3" t="s">
        <v>25</v>
      </c>
      <c r="B16" s="3" t="s">
        <v>26</v>
      </c>
      <c r="C16" s="8" t="s">
        <v>2</v>
      </c>
      <c r="D16" s="11">
        <v>22</v>
      </c>
      <c r="E16" s="12">
        <v>20</v>
      </c>
      <c r="F16" s="9"/>
      <c r="G16" s="4"/>
      <c r="H16" s="4"/>
      <c r="I16" s="16">
        <v>0.1</v>
      </c>
      <c r="J16" s="30">
        <f>IF(D16&lt;$F$3,$F$2/D16/24,$F$2/$F$3/24)</f>
        <v>0.18939393939393942</v>
      </c>
      <c r="K16" s="5">
        <f>F16+G16+H16*$F$2+I16*J16*60*24</f>
        <v>27.27272727272728</v>
      </c>
      <c r="L16" s="14">
        <f>K16/$F$2</f>
        <v>0.27272727272727282</v>
      </c>
    </row>
    <row r="17" spans="1:12" x14ac:dyDescent="0.2">
      <c r="A17" s="3" t="s">
        <v>25</v>
      </c>
      <c r="B17" s="3" t="s">
        <v>27</v>
      </c>
      <c r="C17" s="8" t="s">
        <v>3</v>
      </c>
      <c r="D17" s="11">
        <v>43</v>
      </c>
      <c r="E17" s="12">
        <v>20</v>
      </c>
      <c r="F17" s="9">
        <v>5</v>
      </c>
      <c r="G17" s="4"/>
      <c r="H17" s="4"/>
      <c r="I17" s="16"/>
      <c r="J17" s="30">
        <f>IF(D17&lt;$F$3,$F$2/D17/24,$F$2/$F$3/24)</f>
        <v>9.6899224806201556E-2</v>
      </c>
      <c r="K17" s="5">
        <f>F17+G17+H17*$F$2+I17*J17*60*24</f>
        <v>5</v>
      </c>
      <c r="L17" s="14">
        <f>K17/$F$2</f>
        <v>0.05</v>
      </c>
    </row>
    <row r="18" spans="1:12" x14ac:dyDescent="0.2">
      <c r="D18" s="11"/>
      <c r="F18" s="9"/>
      <c r="G18" s="4"/>
      <c r="H18" s="4"/>
      <c r="I18" s="16"/>
      <c r="J18" s="30"/>
      <c r="K18" s="5"/>
      <c r="L18" s="14"/>
    </row>
    <row r="19" spans="1:12" x14ac:dyDescent="0.2">
      <c r="A19" s="3" t="s">
        <v>7</v>
      </c>
      <c r="B19" s="3" t="s">
        <v>9</v>
      </c>
      <c r="C19" s="8" t="s">
        <v>2</v>
      </c>
      <c r="D19" s="11">
        <v>22</v>
      </c>
      <c r="F19" s="9">
        <v>1</v>
      </c>
      <c r="G19" s="4"/>
      <c r="H19" s="4">
        <v>0.3</v>
      </c>
      <c r="I19" s="16">
        <v>0.02</v>
      </c>
      <c r="J19" s="30">
        <f>IF(D19&lt;$F$3,$F$2/D19/24,$F$2/$F$3/24)</f>
        <v>0.18939393939393942</v>
      </c>
      <c r="K19" s="5">
        <f>F19+G19+H19*$F$2+I19*J19*60*24</f>
        <v>36.454545454545453</v>
      </c>
      <c r="L19" s="14">
        <f>K19/$F$2</f>
        <v>0.36454545454545451</v>
      </c>
    </row>
    <row r="20" spans="1:12" x14ac:dyDescent="0.2">
      <c r="A20" s="3" t="s">
        <v>7</v>
      </c>
      <c r="B20" s="3" t="s">
        <v>10</v>
      </c>
      <c r="C20" s="8" t="s">
        <v>2</v>
      </c>
      <c r="D20" s="11">
        <v>22</v>
      </c>
      <c r="F20" s="9">
        <v>1.5</v>
      </c>
      <c r="G20" s="4"/>
      <c r="H20" s="4">
        <v>0.42</v>
      </c>
      <c r="I20" s="16">
        <v>0.03</v>
      </c>
      <c r="J20" s="30">
        <f>IF(D20&lt;$F$3,$F$2/D20/24,$F$2/$F$3/24)</f>
        <v>0.18939393939393942</v>
      </c>
      <c r="K20" s="5">
        <f>F20+G20+H20*$F$2+I20*J20*60*24</f>
        <v>51.681818181818187</v>
      </c>
      <c r="L20" s="14">
        <f>K20/$F$2</f>
        <v>0.51681818181818184</v>
      </c>
    </row>
    <row r="21" spans="1:12" x14ac:dyDescent="0.2">
      <c r="A21" s="3" t="s">
        <v>7</v>
      </c>
      <c r="B21" s="3" t="s">
        <v>8</v>
      </c>
      <c r="C21" s="8" t="s">
        <v>2</v>
      </c>
      <c r="D21" s="11">
        <v>22</v>
      </c>
      <c r="F21" s="9">
        <v>1.5</v>
      </c>
      <c r="G21" s="4"/>
      <c r="H21" s="4">
        <v>0.38</v>
      </c>
      <c r="I21" s="16">
        <v>0.03</v>
      </c>
      <c r="J21" s="30">
        <f>IF(D21&lt;$F$3,$F$2/D21/24,$F$2/$F$3/24)</f>
        <v>0.18939393939393942</v>
      </c>
      <c r="K21" s="5">
        <f>F21+G21+H21*$F$2+I21*J21*60*24</f>
        <v>47.681818181818187</v>
      </c>
      <c r="L21" s="14">
        <f>K21/$F$2</f>
        <v>0.47681818181818186</v>
      </c>
    </row>
    <row r="22" spans="1:12" x14ac:dyDescent="0.2">
      <c r="D22" s="11"/>
      <c r="J22" s="30"/>
      <c r="K22" s="5"/>
      <c r="L22" s="14"/>
    </row>
    <row r="23" spans="1:12" x14ac:dyDescent="0.2">
      <c r="A23" s="3" t="s">
        <v>28</v>
      </c>
      <c r="B23" s="3" t="s">
        <v>29</v>
      </c>
      <c r="C23" s="8" t="s">
        <v>2</v>
      </c>
      <c r="D23" s="11">
        <v>11</v>
      </c>
      <c r="I23" s="17">
        <v>0.08</v>
      </c>
      <c r="J23" s="30">
        <f>IF(D23&lt;$F$3,$F$2/D23/24,$F$2/$F$3/24)</f>
        <v>0.37878787878787884</v>
      </c>
      <c r="K23" s="5">
        <f>F23+G23+H23*$F$2+I23*J23*60*24</f>
        <v>43.63636363636364</v>
      </c>
      <c r="L23" s="14">
        <f>K23/$F$2</f>
        <v>0.4363636363636364</v>
      </c>
    </row>
    <row r="24" spans="1:12" x14ac:dyDescent="0.2">
      <c r="A24" s="3" t="s">
        <v>28</v>
      </c>
      <c r="B24" s="3" t="s">
        <v>29</v>
      </c>
      <c r="C24" s="8" t="s">
        <v>2</v>
      </c>
      <c r="D24" s="11">
        <v>43</v>
      </c>
      <c r="I24" s="17">
        <v>0.13</v>
      </c>
      <c r="J24" s="30">
        <f>IF(D24&lt;$F$3,$F$2/D24/24,$F$2/$F$3/24)</f>
        <v>9.6899224806201556E-2</v>
      </c>
      <c r="K24" s="5">
        <f>F24+G24+H24*$F$2+I24*J24*60*24</f>
        <v>18.139534883720934</v>
      </c>
      <c r="L24" s="14">
        <f>K24/$F$2</f>
        <v>0.18139534883720934</v>
      </c>
    </row>
    <row r="25" spans="1:12" x14ac:dyDescent="0.2">
      <c r="A25" s="3" t="s">
        <v>28</v>
      </c>
      <c r="B25" s="3" t="s">
        <v>29</v>
      </c>
      <c r="C25" s="8" t="s">
        <v>3</v>
      </c>
      <c r="D25" s="11">
        <v>50</v>
      </c>
      <c r="I25" s="17">
        <v>0.37</v>
      </c>
      <c r="J25" s="30">
        <f>IF(D25&lt;$F$3,$F$2/D25/24,$F$2/$F$3/24)</f>
        <v>8.3333333333333329E-2</v>
      </c>
      <c r="K25" s="5">
        <f>F25+G25+H25*$F$2+I25*J25*60*24</f>
        <v>44.4</v>
      </c>
      <c r="L25" s="14">
        <f>K25/$F$2</f>
        <v>0.44400000000000001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Wipfler, Wolfgang</dc:creator>
  <cp:lastModifiedBy>Wolfgang Wipfler</cp:lastModifiedBy>
  <dcterms:created xsi:type="dcterms:W3CDTF">2018-03-05T09:49:54Z</dcterms:created>
  <dcterms:modified xsi:type="dcterms:W3CDTF">2018-03-05T22:49:57Z</dcterms:modified>
</cp:coreProperties>
</file>