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600" windowHeight="10575"/>
  </bookViews>
  <sheets>
    <sheet name="Tabelle1" sheetId="1" r:id="rId1"/>
  </sheets>
  <definedNames>
    <definedName name="_xlnm._FilterDatabase" localSheetId="0" hidden="1">Tabelle1!$A$1:$W$31</definedName>
    <definedName name="_xlnm.Print_Area" localSheetId="0">Tabelle1!$A$1:$I$3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M2" i="1"/>
  <c r="N2" i="1"/>
  <c r="P2" i="1"/>
  <c r="S2" i="1"/>
  <c r="R2" i="1" s="1"/>
  <c r="V2" i="1"/>
  <c r="T2" i="1" l="1"/>
  <c r="U2" i="1" s="1"/>
  <c r="C2" i="1"/>
  <c r="D2" i="1" s="1"/>
  <c r="V4" i="1"/>
  <c r="V5" i="1"/>
  <c r="V8" i="1"/>
  <c r="V6" i="1"/>
  <c r="V7" i="1"/>
  <c r="V10" i="1"/>
  <c r="V11" i="1"/>
  <c r="V20" i="1"/>
  <c r="V14" i="1"/>
  <c r="V21" i="1"/>
  <c r="V31" i="1"/>
  <c r="V30" i="1"/>
  <c r="V26" i="1"/>
  <c r="V15" i="1"/>
  <c r="V22" i="1"/>
  <c r="V27" i="1"/>
  <c r="V29" i="1"/>
  <c r="V19" i="1"/>
  <c r="V12" i="1"/>
  <c r="V17" i="1"/>
  <c r="V23" i="1"/>
  <c r="V25" i="1"/>
  <c r="V28" i="1"/>
  <c r="V24" i="1"/>
  <c r="V18" i="1"/>
  <c r="V9" i="1"/>
  <c r="V16" i="1"/>
  <c r="V13" i="1"/>
  <c r="V3" i="1"/>
  <c r="K26" i="1"/>
  <c r="K15" i="1"/>
  <c r="K22" i="1"/>
  <c r="K27" i="1"/>
  <c r="K29" i="1"/>
  <c r="K19" i="1"/>
  <c r="K12" i="1"/>
  <c r="K17" i="1"/>
  <c r="K23" i="1"/>
  <c r="K25" i="1"/>
  <c r="K28" i="1"/>
  <c r="K24" i="1"/>
  <c r="K18" i="1"/>
  <c r="K9" i="1"/>
  <c r="K16" i="1"/>
  <c r="K13" i="1"/>
  <c r="M26" i="1"/>
  <c r="M15" i="1"/>
  <c r="M22" i="1"/>
  <c r="M27" i="1"/>
  <c r="M29" i="1"/>
  <c r="M19" i="1"/>
  <c r="M12" i="1"/>
  <c r="M17" i="1"/>
  <c r="M23" i="1"/>
  <c r="M25" i="1"/>
  <c r="M28" i="1"/>
  <c r="M24" i="1"/>
  <c r="M18" i="1"/>
  <c r="M9" i="1"/>
  <c r="M16" i="1"/>
  <c r="M13" i="1"/>
  <c r="N26" i="1"/>
  <c r="N15" i="1"/>
  <c r="N22" i="1"/>
  <c r="N27" i="1"/>
  <c r="N29" i="1"/>
  <c r="N19" i="1"/>
  <c r="N12" i="1"/>
  <c r="N17" i="1"/>
  <c r="N23" i="1"/>
  <c r="N25" i="1"/>
  <c r="N28" i="1"/>
  <c r="N24" i="1"/>
  <c r="N18" i="1"/>
  <c r="N9" i="1"/>
  <c r="N16" i="1"/>
  <c r="N13" i="1"/>
  <c r="P26" i="1"/>
  <c r="P15" i="1"/>
  <c r="P22" i="1"/>
  <c r="P27" i="1"/>
  <c r="P29" i="1"/>
  <c r="P19" i="1"/>
  <c r="P12" i="1"/>
  <c r="P17" i="1"/>
  <c r="P23" i="1"/>
  <c r="P25" i="1"/>
  <c r="P28" i="1"/>
  <c r="P24" i="1"/>
  <c r="P18" i="1"/>
  <c r="P9" i="1"/>
  <c r="P16" i="1"/>
  <c r="P13" i="1"/>
  <c r="S24" i="1"/>
  <c r="R24" i="1" s="1"/>
  <c r="S18" i="1"/>
  <c r="S9" i="1"/>
  <c r="R9" i="1" s="1"/>
  <c r="S16" i="1"/>
  <c r="R16" i="1" s="1"/>
  <c r="S13" i="1"/>
  <c r="R13" i="1" s="1"/>
  <c r="S28" i="1"/>
  <c r="R28" i="1" s="1"/>
  <c r="S4" i="1"/>
  <c r="S5" i="1"/>
  <c r="S8" i="1"/>
  <c r="S6" i="1"/>
  <c r="S7" i="1"/>
  <c r="R7" i="1" s="1"/>
  <c r="S10" i="1"/>
  <c r="R10" i="1" s="1"/>
  <c r="S11" i="1"/>
  <c r="S20" i="1"/>
  <c r="S14" i="1"/>
  <c r="R14" i="1" s="1"/>
  <c r="S21" i="1"/>
  <c r="R21" i="1" s="1"/>
  <c r="S31" i="1"/>
  <c r="S30" i="1"/>
  <c r="R30" i="1" s="1"/>
  <c r="S26" i="1"/>
  <c r="R26" i="1" s="1"/>
  <c r="S15" i="1"/>
  <c r="R15" i="1" s="1"/>
  <c r="S22" i="1"/>
  <c r="R22" i="1" s="1"/>
  <c r="S27" i="1"/>
  <c r="S29" i="1"/>
  <c r="R29" i="1" s="1"/>
  <c r="S19" i="1"/>
  <c r="R19" i="1" s="1"/>
  <c r="S12" i="1"/>
  <c r="R12" i="1" s="1"/>
  <c r="S17" i="1"/>
  <c r="S23" i="1"/>
  <c r="R23" i="1" s="1"/>
  <c r="S25" i="1"/>
  <c r="R25" i="1" s="1"/>
  <c r="S3" i="1"/>
  <c r="P30" i="1"/>
  <c r="N30" i="1"/>
  <c r="M30" i="1"/>
  <c r="K30" i="1"/>
  <c r="P31" i="1"/>
  <c r="N31" i="1"/>
  <c r="M31" i="1"/>
  <c r="K31" i="1"/>
  <c r="P7" i="1"/>
  <c r="N7" i="1"/>
  <c r="M7" i="1"/>
  <c r="K7" i="1"/>
  <c r="K20" i="1"/>
  <c r="P20" i="1"/>
  <c r="N20" i="1"/>
  <c r="M20" i="1"/>
  <c r="P14" i="1"/>
  <c r="M14" i="1"/>
  <c r="N14" i="1"/>
  <c r="K14" i="1"/>
  <c r="P10" i="1"/>
  <c r="N10" i="1"/>
  <c r="M3" i="1"/>
  <c r="M10" i="1"/>
  <c r="K10" i="1"/>
  <c r="M21" i="1"/>
  <c r="P21" i="1"/>
  <c r="N21" i="1"/>
  <c r="K21" i="1"/>
  <c r="E2" i="1" l="1"/>
  <c r="C22" i="1"/>
  <c r="T17" i="1"/>
  <c r="U17" i="1" s="1"/>
  <c r="C29" i="1"/>
  <c r="E29" i="1" s="1"/>
  <c r="T27" i="1"/>
  <c r="U27" i="1" s="1"/>
  <c r="C16" i="1"/>
  <c r="E16" i="1" s="1"/>
  <c r="C13" i="1"/>
  <c r="R27" i="1"/>
  <c r="C27" i="1" s="1"/>
  <c r="T23" i="1"/>
  <c r="U23" i="1" s="1"/>
  <c r="T26" i="1"/>
  <c r="U26" i="1" s="1"/>
  <c r="T31" i="1"/>
  <c r="U31" i="1" s="1"/>
  <c r="C19" i="1"/>
  <c r="E19" i="1" s="1"/>
  <c r="R17" i="1"/>
  <c r="C17" i="1" s="1"/>
  <c r="T12" i="1"/>
  <c r="U12" i="1" s="1"/>
  <c r="C28" i="1"/>
  <c r="T29" i="1"/>
  <c r="U29" i="1" s="1"/>
  <c r="T13" i="1"/>
  <c r="U13" i="1" s="1"/>
  <c r="C9" i="1"/>
  <c r="T18" i="1"/>
  <c r="U18" i="1" s="1"/>
  <c r="R18" i="1"/>
  <c r="C18" i="1" s="1"/>
  <c r="C24" i="1"/>
  <c r="T24" i="1"/>
  <c r="U24" i="1" s="1"/>
  <c r="T16" i="1"/>
  <c r="U16" i="1" s="1"/>
  <c r="T19" i="1"/>
  <c r="U19" i="1" s="1"/>
  <c r="T28" i="1"/>
  <c r="U28" i="1" s="1"/>
  <c r="T22" i="1"/>
  <c r="U22" i="1" s="1"/>
  <c r="T25" i="1"/>
  <c r="U25" i="1" s="1"/>
  <c r="T15" i="1"/>
  <c r="U15" i="1" s="1"/>
  <c r="T9" i="1"/>
  <c r="U9" i="1" s="1"/>
  <c r="C12" i="1"/>
  <c r="C25" i="1"/>
  <c r="C23" i="1"/>
  <c r="C26" i="1"/>
  <c r="C15" i="1"/>
  <c r="E15" i="1" s="1"/>
  <c r="R31" i="1"/>
  <c r="C31" i="1" s="1"/>
  <c r="E31" i="1" s="1"/>
  <c r="C30" i="1"/>
  <c r="T30" i="1"/>
  <c r="U30" i="1" s="1"/>
  <c r="T7" i="1"/>
  <c r="U7" i="1" s="1"/>
  <c r="C7" i="1"/>
  <c r="D7" i="1" s="1"/>
  <c r="T20" i="1"/>
  <c r="U20" i="1" s="1"/>
  <c r="R20" i="1"/>
  <c r="C20" i="1" s="1"/>
  <c r="D20" i="1" s="1"/>
  <c r="T14" i="1"/>
  <c r="U14" i="1" s="1"/>
  <c r="C14" i="1"/>
  <c r="D14" i="1" s="1"/>
  <c r="C10" i="1"/>
  <c r="D10" i="1" s="1"/>
  <c r="T10" i="1"/>
  <c r="U10" i="1" s="1"/>
  <c r="C21" i="1"/>
  <c r="D21" i="1" s="1"/>
  <c r="T21" i="1"/>
  <c r="U21" i="1" s="1"/>
  <c r="P6" i="1"/>
  <c r="N6" i="1"/>
  <c r="M6" i="1"/>
  <c r="K6" i="1"/>
  <c r="E22" i="1" l="1"/>
  <c r="E27" i="1"/>
  <c r="D31" i="1"/>
  <c r="E17" i="1"/>
  <c r="E13" i="1"/>
  <c r="E12" i="1"/>
  <c r="E30" i="1"/>
  <c r="E28" i="1"/>
  <c r="E9" i="1"/>
  <c r="E18" i="1"/>
  <c r="E24" i="1"/>
  <c r="E23" i="1"/>
  <c r="E25" i="1"/>
  <c r="E26" i="1"/>
  <c r="E7" i="1"/>
  <c r="E10" i="1"/>
  <c r="E20" i="1"/>
  <c r="E14" i="1"/>
  <c r="E21" i="1"/>
  <c r="T6" i="1"/>
  <c r="U6" i="1" s="1"/>
  <c r="R6" i="1"/>
  <c r="C6" i="1" l="1"/>
  <c r="D6" i="1" s="1"/>
  <c r="N4" i="1"/>
  <c r="N8" i="1"/>
  <c r="N5" i="1"/>
  <c r="R5" i="1"/>
  <c r="R4" i="1"/>
  <c r="R8" i="1"/>
  <c r="P5" i="1"/>
  <c r="P4" i="1"/>
  <c r="P8" i="1"/>
  <c r="M5" i="1"/>
  <c r="M4" i="1"/>
  <c r="M8" i="1"/>
  <c r="K5" i="1"/>
  <c r="K4" i="1"/>
  <c r="K8" i="1"/>
  <c r="K11" i="1"/>
  <c r="K3" i="1"/>
  <c r="M11" i="1"/>
  <c r="N11" i="1"/>
  <c r="P11" i="1"/>
  <c r="R11" i="1"/>
  <c r="P3" i="1"/>
  <c r="N3" i="1"/>
  <c r="E6" i="1" l="1"/>
  <c r="C11" i="1"/>
  <c r="D11" i="1" s="1"/>
  <c r="T3" i="1"/>
  <c r="U3" i="1" s="1"/>
  <c r="C5" i="1"/>
  <c r="D5" i="1" s="1"/>
  <c r="T11" i="1"/>
  <c r="U11" i="1" s="1"/>
  <c r="C4" i="1"/>
  <c r="D4" i="1" s="1"/>
  <c r="T8" i="1"/>
  <c r="U8" i="1" s="1"/>
  <c r="T5" i="1"/>
  <c r="U5" i="1" s="1"/>
  <c r="C8" i="1"/>
  <c r="D8" i="1" s="1"/>
  <c r="T4" i="1"/>
  <c r="U4" i="1" s="1"/>
  <c r="R3" i="1"/>
  <c r="E5" i="1" l="1"/>
  <c r="E4" i="1"/>
  <c r="C3" i="1"/>
  <c r="D3" i="1" s="1"/>
  <c r="E8" i="1"/>
  <c r="E11" i="1"/>
  <c r="E3" i="1" l="1"/>
</calcChain>
</file>

<file path=xl/sharedStrings.xml><?xml version="1.0" encoding="utf-8"?>
<sst xmlns="http://schemas.openxmlformats.org/spreadsheetml/2006/main" count="112" uniqueCount="52">
  <si>
    <t>Fahrzeug</t>
  </si>
  <si>
    <t xml:space="preserve">monatl. Kreditkosten </t>
  </si>
  <si>
    <t>Verbrauch/Monat</t>
  </si>
  <si>
    <t>BMW 316i</t>
  </si>
  <si>
    <t>Versicherung / Jahr</t>
  </si>
  <si>
    <t>Versicherung / monat</t>
  </si>
  <si>
    <t>Steuern/Jahr</t>
  </si>
  <si>
    <t>Steuern / monat</t>
  </si>
  <si>
    <t>Kredit / Jahr</t>
  </si>
  <si>
    <t>Fahrleistung/Jahr</t>
  </si>
  <si>
    <t>Verbrauch /Jahr</t>
  </si>
  <si>
    <t>Kosten/Monat</t>
  </si>
  <si>
    <t>Kosten/Jahr</t>
  </si>
  <si>
    <t>Toyota P+</t>
  </si>
  <si>
    <t>Verbrauch</t>
  </si>
  <si>
    <t>Notiz</t>
  </si>
  <si>
    <t>Katjas Auto</t>
  </si>
  <si>
    <t>Wartung/reparatur/Monat</t>
  </si>
  <si>
    <t>Wartung/reparatur/Jahr</t>
  </si>
  <si>
    <t>Prius gebraucht</t>
  </si>
  <si>
    <t>Citroen gebraucht</t>
  </si>
  <si>
    <t>nissan gebraucht</t>
  </si>
  <si>
    <t>Ohne Kredit/M</t>
  </si>
  <si>
    <t>Ohne Kredit/J</t>
  </si>
  <si>
    <t>Seat Alhambra</t>
  </si>
  <si>
    <t>anschaffungswert</t>
  </si>
  <si>
    <t>Citroën Grand C4 Picasso</t>
  </si>
  <si>
    <t>Alternative Berechnung</t>
  </si>
  <si>
    <t>Spritmonitor Berechnung</t>
  </si>
  <si>
    <t>Spritmonitor</t>
  </si>
  <si>
    <t>BMW 218i</t>
  </si>
  <si>
    <t>Opel Zafira</t>
  </si>
  <si>
    <t>X5</t>
  </si>
  <si>
    <t>Leasing</t>
  </si>
  <si>
    <t>Sixt leasing 36</t>
  </si>
  <si>
    <t>Sixt leasing 60</t>
  </si>
  <si>
    <t>Kredit Neuwagen</t>
  </si>
  <si>
    <t>Benzinpreis</t>
  </si>
  <si>
    <t>Dieselpreis</t>
  </si>
  <si>
    <t>Kraftstoff</t>
  </si>
  <si>
    <t>Benzin</t>
  </si>
  <si>
    <t>BMW 220xD</t>
  </si>
  <si>
    <t>Diesel</t>
  </si>
  <si>
    <t>Citroen C4 d</t>
  </si>
  <si>
    <t>Gebraucht 2007</t>
  </si>
  <si>
    <t>Opel Zafira D</t>
  </si>
  <si>
    <t>Kredit Übernahme</t>
  </si>
  <si>
    <t xml:space="preserve">Gebraucht 2012er </t>
  </si>
  <si>
    <t xml:space="preserve">Gebraucht P+ TEC 2013er </t>
  </si>
  <si>
    <t xml:space="preserve">Gebraucht 2013er </t>
  </si>
  <si>
    <t xml:space="preserve">Gebraucht 2010er </t>
  </si>
  <si>
    <t xml:space="preserve">Gebraucht 2013-16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</si>
</sst>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0" fillId="5" borderId="0" xfId="0" applyFill="1"/>
    <xf numFmtId="0" fontId="0" fillId="4" borderId="2" xfId="0" applyFill="1" applyBorder="1"/>
    <xf numFmtId="0" fontId="0" fillId="6" borderId="0" xfId="0" applyFill="1"/>
    <xf numFmtId="0" fontId="0" fillId="4" borderId="1" xfId="0" applyFill="1" applyBorder="1"/>
    <xf numFmtId="164" fontId="0" fillId="4" borderId="1" xfId="0" applyNumberFormat="1" applyFill="1" applyBorder="1"/>
    <xf numFmtId="0" fontId="0" fillId="0" borderId="1" xfId="0" applyBorder="1"/>
    <xf numFmtId="0" fontId="0" fillId="2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4" borderId="3" xfId="0" applyFill="1" applyBorder="1"/>
    <xf numFmtId="0" fontId="0" fillId="7" borderId="1" xfId="0" applyFill="1" applyBorder="1"/>
    <xf numFmtId="0" fontId="1" fillId="4" borderId="1" xfId="0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/>
    <xf numFmtId="164" fontId="1" fillId="4" borderId="1" xfId="0" applyNumberFormat="1" applyFont="1" applyFill="1" applyBorder="1"/>
    <xf numFmtId="0" fontId="1" fillId="0" borderId="0" xfId="0" applyFont="1" applyFill="1"/>
    <xf numFmtId="0" fontId="1" fillId="0" borderId="0" xfId="0" applyFont="1"/>
    <xf numFmtId="0" fontId="2" fillId="4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/>
    <xf numFmtId="164" fontId="2" fillId="4" borderId="1" xfId="0" applyNumberFormat="1" applyFont="1" applyFill="1" applyBorder="1"/>
    <xf numFmtId="0" fontId="2" fillId="0" borderId="0" xfId="0" applyFont="1" applyFill="1"/>
    <xf numFmtId="0" fontId="2" fillId="0" borderId="0" xfId="0" applyFont="1"/>
    <xf numFmtId="0" fontId="1" fillId="0" borderId="1" xfId="0" applyFont="1" applyBorder="1"/>
    <xf numFmtId="0" fontId="1" fillId="5" borderId="0" xfId="0" applyFont="1" applyFill="1"/>
    <xf numFmtId="0" fontId="3" fillId="3" borderId="1" xfId="0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164" fontId="3" fillId="4" borderId="1" xfId="0" applyNumberFormat="1" applyFont="1" applyFill="1" applyBorder="1"/>
    <xf numFmtId="0" fontId="3" fillId="0" borderId="0" xfId="0" applyFont="1" applyFill="1"/>
    <xf numFmtId="0" fontId="3" fillId="5" borderId="0" xfId="0" applyFont="1" applyFill="1"/>
  </cellXfs>
  <cellStyles count="1">
    <cellStyle name="Standard" xfId="0" builtinId="0"/>
  </cellStyles>
  <dxfs count="3">
    <dxf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1"/>
  <sheetViews>
    <sheetView tabSelected="1" workbookViewId="0">
      <pane xSplit="1" topLeftCell="B1" activePane="topRight" state="frozen"/>
      <selection pane="topRight" activeCell="F7" sqref="F7"/>
    </sheetView>
  </sheetViews>
  <sheetFormatPr baseColWidth="10" defaultRowHeight="15" x14ac:dyDescent="0.25"/>
  <cols>
    <col min="1" max="1" width="11.42578125" style="10"/>
    <col min="2" max="2" width="19.140625" style="10" customWidth="1"/>
    <col min="3" max="3" width="16.140625" style="3" customWidth="1"/>
    <col min="4" max="4" width="14.5703125" style="3" customWidth="1"/>
    <col min="5" max="5" width="17.5703125" style="2" customWidth="1"/>
    <col min="6" max="6" width="14.42578125" style="3" customWidth="1"/>
    <col min="7" max="7" width="13.28515625" style="3" bestFit="1" customWidth="1"/>
    <col min="8" max="9" width="11.5703125" style="3" bestFit="1" customWidth="1"/>
    <col min="10" max="10" width="20.42578125" style="3" bestFit="1" customWidth="1"/>
    <col min="11" max="11" width="11.5703125" style="3" bestFit="1" customWidth="1"/>
    <col min="12" max="12" width="20.42578125" style="3" bestFit="1" customWidth="1"/>
    <col min="13" max="13" width="11.85546875" style="3" bestFit="1" customWidth="1"/>
    <col min="14" max="14" width="20.28515625" style="3" customWidth="1"/>
    <col min="15" max="15" width="12.85546875" style="3" bestFit="1" customWidth="1"/>
    <col min="16" max="16" width="12.7109375" style="3" customWidth="1"/>
    <col min="17" max="17" width="11.5703125" style="3" bestFit="1" customWidth="1"/>
    <col min="18" max="18" width="17" style="3" bestFit="1" customWidth="1"/>
    <col min="19" max="19" width="15.140625" style="8" bestFit="1" customWidth="1"/>
    <col min="20" max="21" width="11.85546875" style="8" bestFit="1" customWidth="1"/>
    <col min="22" max="22" width="9.42578125" style="2" customWidth="1"/>
    <col min="23" max="41" width="11.42578125" style="4"/>
  </cols>
  <sheetData>
    <row r="1" spans="1:41" x14ac:dyDescent="0.25">
      <c r="A1" s="10" t="s">
        <v>0</v>
      </c>
      <c r="B1" s="10" t="s">
        <v>15</v>
      </c>
      <c r="C1" s="3" t="s">
        <v>11</v>
      </c>
      <c r="D1" s="3" t="s">
        <v>22</v>
      </c>
      <c r="E1" s="2" t="s">
        <v>27</v>
      </c>
      <c r="F1" s="3" t="s">
        <v>25</v>
      </c>
      <c r="G1" s="3" t="s">
        <v>9</v>
      </c>
      <c r="H1" s="3" t="s">
        <v>14</v>
      </c>
      <c r="I1" s="3" t="s">
        <v>29</v>
      </c>
      <c r="J1" s="3" t="s">
        <v>17</v>
      </c>
      <c r="K1" s="3" t="s">
        <v>18</v>
      </c>
      <c r="L1" s="3" t="s">
        <v>1</v>
      </c>
      <c r="M1" s="3" t="s">
        <v>8</v>
      </c>
      <c r="N1" s="3" t="s">
        <v>5</v>
      </c>
      <c r="O1" s="3" t="s">
        <v>4</v>
      </c>
      <c r="P1" s="3" t="s">
        <v>7</v>
      </c>
      <c r="Q1" s="3" t="s">
        <v>6</v>
      </c>
      <c r="R1" s="3" t="s">
        <v>2</v>
      </c>
      <c r="S1" s="8" t="s">
        <v>10</v>
      </c>
      <c r="T1" s="8" t="s">
        <v>12</v>
      </c>
      <c r="U1" s="8" t="s">
        <v>23</v>
      </c>
      <c r="V1" s="2" t="s">
        <v>28</v>
      </c>
      <c r="W1" s="6" t="s">
        <v>39</v>
      </c>
      <c r="X1" s="15" t="s">
        <v>37</v>
      </c>
      <c r="Y1" s="15" t="s">
        <v>38</v>
      </c>
    </row>
    <row r="2" spans="1:41" s="1" customFormat="1" x14ac:dyDescent="0.25">
      <c r="A2" s="10"/>
      <c r="B2" s="10"/>
      <c r="C2" s="2">
        <f t="shared" ref="C2:C21" si="0">R2+P2+N2+L2+J2</f>
        <v>0</v>
      </c>
      <c r="D2" s="2">
        <f>C2-L2</f>
        <v>0</v>
      </c>
      <c r="E2" s="2">
        <f>(V2/12)-R2+C2</f>
        <v>0</v>
      </c>
      <c r="F2" s="3"/>
      <c r="G2" s="2">
        <v>25000</v>
      </c>
      <c r="H2" s="3"/>
      <c r="I2" s="3"/>
      <c r="J2" s="3"/>
      <c r="K2" s="2">
        <f t="shared" ref="K2:K21" si="1">J2*12</f>
        <v>0</v>
      </c>
      <c r="L2" s="3"/>
      <c r="M2" s="2">
        <f t="shared" ref="M2:M21" si="2">L2*12</f>
        <v>0</v>
      </c>
      <c r="N2" s="2">
        <f t="shared" ref="N2:N21" si="3">O2/12</f>
        <v>0</v>
      </c>
      <c r="O2" s="3"/>
      <c r="P2" s="2">
        <f t="shared" ref="P2:P21" si="4">Q2/12</f>
        <v>0</v>
      </c>
      <c r="Q2" s="3"/>
      <c r="R2" s="2">
        <f t="shared" ref="R2:R21" si="5">S2/12</f>
        <v>0</v>
      </c>
      <c r="S2" s="9">
        <f t="shared" ref="S2:S21" si="6">(H2*(IF(W2="Benzin",$X$2,$Y$2)))*(G2/100)</f>
        <v>0</v>
      </c>
      <c r="T2" s="9">
        <f t="shared" ref="T2:T21" si="7">S2+Q2+O2+M2+K2</f>
        <v>0</v>
      </c>
      <c r="U2" s="8">
        <f t="shared" ref="U2:U21" si="8">T2-M2</f>
        <v>0</v>
      </c>
      <c r="V2" s="2">
        <f t="shared" ref="V2:V21" si="9">(I2*(IF(W2="Benzin",$X$2,$Y$2)))*(G2/100)</f>
        <v>0</v>
      </c>
      <c r="W2" s="4"/>
      <c r="X2" s="4">
        <v>1.5</v>
      </c>
      <c r="Y2" s="4">
        <v>1.1499999999999999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x14ac:dyDescent="0.25">
      <c r="A3" s="11" t="s">
        <v>3</v>
      </c>
      <c r="B3" s="11" t="s">
        <v>16</v>
      </c>
      <c r="C3" s="2">
        <f t="shared" si="0"/>
        <v>181.75</v>
      </c>
      <c r="D3" s="2">
        <f>C3-L3</f>
        <v>181.75</v>
      </c>
      <c r="E3" s="2">
        <f>(V3/12)-R3+C3</f>
        <v>181.75</v>
      </c>
      <c r="F3" s="3">
        <v>0</v>
      </c>
      <c r="G3" s="2">
        <v>8000</v>
      </c>
      <c r="H3" s="2">
        <v>8</v>
      </c>
      <c r="I3" s="2">
        <v>8</v>
      </c>
      <c r="J3" s="2">
        <v>50</v>
      </c>
      <c r="K3" s="2">
        <f t="shared" si="1"/>
        <v>600</v>
      </c>
      <c r="L3" s="2">
        <v>0</v>
      </c>
      <c r="M3" s="2">
        <f t="shared" si="2"/>
        <v>0</v>
      </c>
      <c r="N3" s="2">
        <f t="shared" si="3"/>
        <v>41.666666666666664</v>
      </c>
      <c r="O3" s="2">
        <v>500</v>
      </c>
      <c r="P3" s="2">
        <f t="shared" si="4"/>
        <v>10.083333333333334</v>
      </c>
      <c r="Q3" s="2">
        <v>121</v>
      </c>
      <c r="R3" s="2">
        <f t="shared" si="5"/>
        <v>80</v>
      </c>
      <c r="S3" s="9">
        <f t="shared" si="6"/>
        <v>960</v>
      </c>
      <c r="T3" s="9">
        <f t="shared" si="7"/>
        <v>2181</v>
      </c>
      <c r="U3" s="9">
        <f t="shared" si="8"/>
        <v>2181</v>
      </c>
      <c r="V3" s="2">
        <f t="shared" si="9"/>
        <v>960</v>
      </c>
      <c r="W3" s="4" t="s">
        <v>40</v>
      </c>
    </row>
    <row r="4" spans="1:41" x14ac:dyDescent="0.25">
      <c r="A4" s="13" t="s">
        <v>20</v>
      </c>
      <c r="B4" s="10" t="s">
        <v>50</v>
      </c>
      <c r="C4" s="2">
        <f t="shared" si="0"/>
        <v>572.66666666666663</v>
      </c>
      <c r="D4" s="2">
        <f>C4-L4</f>
        <v>429.66666666666663</v>
      </c>
      <c r="E4" s="2">
        <f>(V4/12)-R4+C4</f>
        <v>572.66666666666663</v>
      </c>
      <c r="F4" s="3">
        <v>8000</v>
      </c>
      <c r="G4" s="2">
        <v>25000</v>
      </c>
      <c r="H4" s="2">
        <v>9</v>
      </c>
      <c r="I4" s="2">
        <v>9</v>
      </c>
      <c r="J4" s="2">
        <v>80</v>
      </c>
      <c r="K4" s="2">
        <f t="shared" si="1"/>
        <v>960</v>
      </c>
      <c r="L4" s="2">
        <v>143</v>
      </c>
      <c r="M4" s="2">
        <f t="shared" si="2"/>
        <v>1716</v>
      </c>
      <c r="N4" s="2">
        <f t="shared" si="3"/>
        <v>58.333333333333336</v>
      </c>
      <c r="O4" s="2">
        <v>700</v>
      </c>
      <c r="P4" s="2">
        <f t="shared" si="4"/>
        <v>10.083333333333334</v>
      </c>
      <c r="Q4" s="2">
        <v>121</v>
      </c>
      <c r="R4" s="2">
        <f t="shared" si="5"/>
        <v>281.25</v>
      </c>
      <c r="S4" s="9">
        <f t="shared" si="6"/>
        <v>3375</v>
      </c>
      <c r="T4" s="9">
        <f t="shared" si="7"/>
        <v>6872</v>
      </c>
      <c r="U4" s="9">
        <f t="shared" si="8"/>
        <v>5156</v>
      </c>
      <c r="V4" s="2">
        <f t="shared" si="9"/>
        <v>3375</v>
      </c>
      <c r="W4" s="4" t="s">
        <v>40</v>
      </c>
    </row>
    <row r="5" spans="1:41" x14ac:dyDescent="0.25">
      <c r="A5" s="13" t="s">
        <v>19</v>
      </c>
      <c r="B5" s="3" t="s">
        <v>49</v>
      </c>
      <c r="C5" s="2">
        <f t="shared" si="0"/>
        <v>569.08333333333326</v>
      </c>
      <c r="D5" s="2">
        <f>C5-L5</f>
        <v>310.08333333333326</v>
      </c>
      <c r="E5" s="2">
        <f>(V5/12)-R5+C5</f>
        <v>569.08333333333326</v>
      </c>
      <c r="F5" s="3">
        <v>15000</v>
      </c>
      <c r="G5" s="2">
        <v>25000</v>
      </c>
      <c r="H5" s="2">
        <v>5</v>
      </c>
      <c r="I5" s="2">
        <v>5</v>
      </c>
      <c r="J5" s="2">
        <v>80</v>
      </c>
      <c r="K5" s="2">
        <f t="shared" si="1"/>
        <v>960</v>
      </c>
      <c r="L5" s="2">
        <v>259</v>
      </c>
      <c r="M5" s="2">
        <f t="shared" si="2"/>
        <v>3108</v>
      </c>
      <c r="N5" s="2">
        <f t="shared" si="3"/>
        <v>70.833333333333329</v>
      </c>
      <c r="O5" s="2">
        <v>850</v>
      </c>
      <c r="P5" s="2">
        <f t="shared" si="4"/>
        <v>3</v>
      </c>
      <c r="Q5" s="2">
        <v>36</v>
      </c>
      <c r="R5" s="2">
        <f t="shared" si="5"/>
        <v>156.25</v>
      </c>
      <c r="S5" s="9">
        <f t="shared" si="6"/>
        <v>1875</v>
      </c>
      <c r="T5" s="9">
        <f t="shared" si="7"/>
        <v>6829</v>
      </c>
      <c r="U5" s="9">
        <f t="shared" si="8"/>
        <v>3721</v>
      </c>
      <c r="V5" s="2">
        <f t="shared" si="9"/>
        <v>1875</v>
      </c>
      <c r="W5" s="4" t="s">
        <v>40</v>
      </c>
    </row>
    <row r="6" spans="1:41" s="36" customFormat="1" ht="18.75" x14ac:dyDescent="0.3">
      <c r="A6" s="31" t="s">
        <v>19</v>
      </c>
      <c r="B6" s="32" t="s">
        <v>48</v>
      </c>
      <c r="C6" s="33">
        <f t="shared" si="0"/>
        <v>626.08333333333326</v>
      </c>
      <c r="D6" s="33">
        <f>C6-L6</f>
        <v>301.08333333333326</v>
      </c>
      <c r="E6" s="33">
        <f>(V6/12)-R6+C6</f>
        <v>641.70833333333326</v>
      </c>
      <c r="F6" s="32">
        <v>19000</v>
      </c>
      <c r="G6" s="33">
        <v>25000</v>
      </c>
      <c r="H6" s="33">
        <v>5</v>
      </c>
      <c r="I6" s="33">
        <v>5.5</v>
      </c>
      <c r="J6" s="33">
        <v>71</v>
      </c>
      <c r="K6" s="33">
        <f t="shared" si="1"/>
        <v>852</v>
      </c>
      <c r="L6" s="33">
        <v>325</v>
      </c>
      <c r="M6" s="33">
        <f t="shared" si="2"/>
        <v>3900</v>
      </c>
      <c r="N6" s="33">
        <f t="shared" si="3"/>
        <v>70.833333333333329</v>
      </c>
      <c r="O6" s="33">
        <v>850</v>
      </c>
      <c r="P6" s="33">
        <f t="shared" si="4"/>
        <v>3</v>
      </c>
      <c r="Q6" s="33">
        <v>36</v>
      </c>
      <c r="R6" s="33">
        <f t="shared" si="5"/>
        <v>156.25</v>
      </c>
      <c r="S6" s="34">
        <f t="shared" si="6"/>
        <v>1875</v>
      </c>
      <c r="T6" s="34">
        <f t="shared" si="7"/>
        <v>7513</v>
      </c>
      <c r="U6" s="34">
        <f t="shared" si="8"/>
        <v>3613</v>
      </c>
      <c r="V6" s="33">
        <f t="shared" si="9"/>
        <v>2062.5</v>
      </c>
      <c r="W6" s="35" t="s">
        <v>40</v>
      </c>
    </row>
    <row r="7" spans="1:41" s="30" customFormat="1" x14ac:dyDescent="0.25">
      <c r="A7" s="13" t="s">
        <v>31</v>
      </c>
      <c r="B7" s="3" t="s">
        <v>51</v>
      </c>
      <c r="C7" s="2">
        <f t="shared" si="0"/>
        <v>673.58333333333337</v>
      </c>
      <c r="D7" s="2">
        <f>C7-L7</f>
        <v>383.58333333333337</v>
      </c>
      <c r="E7" s="2">
        <f>(V7/12)-R7+C7</f>
        <v>673.58333333333337</v>
      </c>
      <c r="F7" s="3">
        <v>20000</v>
      </c>
      <c r="G7" s="2">
        <v>25000</v>
      </c>
      <c r="H7" s="2">
        <v>7.4</v>
      </c>
      <c r="I7" s="2">
        <v>7.4</v>
      </c>
      <c r="J7" s="2">
        <v>85</v>
      </c>
      <c r="K7" s="2">
        <f t="shared" si="1"/>
        <v>1020</v>
      </c>
      <c r="L7" s="2">
        <v>290</v>
      </c>
      <c r="M7" s="2">
        <f t="shared" si="2"/>
        <v>3480</v>
      </c>
      <c r="N7" s="2">
        <f t="shared" si="3"/>
        <v>54.166666666666664</v>
      </c>
      <c r="O7" s="2">
        <v>650</v>
      </c>
      <c r="P7" s="2">
        <f t="shared" si="4"/>
        <v>13.166666666666666</v>
      </c>
      <c r="Q7" s="2">
        <v>158</v>
      </c>
      <c r="R7" s="2">
        <f t="shared" si="5"/>
        <v>231.25000000000003</v>
      </c>
      <c r="S7" s="9">
        <f t="shared" si="6"/>
        <v>2775.0000000000005</v>
      </c>
      <c r="T7" s="9">
        <f t="shared" si="7"/>
        <v>8083</v>
      </c>
      <c r="U7" s="9">
        <f t="shared" si="8"/>
        <v>4603</v>
      </c>
      <c r="V7" s="2">
        <f t="shared" si="9"/>
        <v>2775.0000000000005</v>
      </c>
      <c r="W7" s="4" t="s">
        <v>40</v>
      </c>
    </row>
    <row r="8" spans="1:41" s="5" customFormat="1" x14ac:dyDescent="0.25">
      <c r="A8" s="29" t="s">
        <v>21</v>
      </c>
      <c r="B8" s="29" t="s">
        <v>47</v>
      </c>
      <c r="C8" s="18">
        <f t="shared" si="0"/>
        <v>692.91666666666674</v>
      </c>
      <c r="D8" s="18">
        <f>C8-L8</f>
        <v>432.91666666666674</v>
      </c>
      <c r="E8" s="18">
        <f>(V8/12)-R8+C8</f>
        <v>724.16666666666674</v>
      </c>
      <c r="F8" s="19">
        <v>15000</v>
      </c>
      <c r="G8" s="18">
        <v>25000</v>
      </c>
      <c r="H8" s="18">
        <v>9</v>
      </c>
      <c r="I8" s="18">
        <v>10</v>
      </c>
      <c r="J8" s="18">
        <v>80</v>
      </c>
      <c r="K8" s="18">
        <f t="shared" si="1"/>
        <v>960</v>
      </c>
      <c r="L8" s="18">
        <v>260</v>
      </c>
      <c r="M8" s="18">
        <f t="shared" si="2"/>
        <v>3120</v>
      </c>
      <c r="N8" s="18">
        <f t="shared" si="3"/>
        <v>59.166666666666664</v>
      </c>
      <c r="O8" s="18">
        <v>710</v>
      </c>
      <c r="P8" s="18">
        <f t="shared" si="4"/>
        <v>12.5</v>
      </c>
      <c r="Q8" s="18">
        <v>150</v>
      </c>
      <c r="R8" s="18">
        <f t="shared" si="5"/>
        <v>281.25</v>
      </c>
      <c r="S8" s="20">
        <f t="shared" si="6"/>
        <v>3375</v>
      </c>
      <c r="T8" s="20">
        <f t="shared" si="7"/>
        <v>8315</v>
      </c>
      <c r="U8" s="20">
        <f t="shared" si="8"/>
        <v>5195</v>
      </c>
      <c r="V8" s="18">
        <f t="shared" si="9"/>
        <v>3750</v>
      </c>
      <c r="W8" s="21" t="s">
        <v>40</v>
      </c>
    </row>
    <row r="9" spans="1:41" s="5" customFormat="1" x14ac:dyDescent="0.25">
      <c r="A9" s="10" t="s">
        <v>43</v>
      </c>
      <c r="B9" s="14" t="s">
        <v>35</v>
      </c>
      <c r="C9" s="2">
        <f t="shared" si="0"/>
        <v>795.56500000000005</v>
      </c>
      <c r="D9" s="2">
        <v>900</v>
      </c>
      <c r="E9" s="2">
        <f>(V9/12)-R9+C9</f>
        <v>805.14833333333343</v>
      </c>
      <c r="F9" s="3"/>
      <c r="G9" s="2">
        <v>25000</v>
      </c>
      <c r="H9" s="3">
        <v>5</v>
      </c>
      <c r="I9" s="3">
        <v>5.4</v>
      </c>
      <c r="J9" s="3">
        <v>0</v>
      </c>
      <c r="K9" s="2">
        <f t="shared" si="1"/>
        <v>0</v>
      </c>
      <c r="L9" s="3">
        <v>600.94000000000005</v>
      </c>
      <c r="M9" s="2">
        <f t="shared" si="2"/>
        <v>7211.2800000000007</v>
      </c>
      <c r="N9" s="2">
        <f t="shared" si="3"/>
        <v>61.666666666666664</v>
      </c>
      <c r="O9" s="3">
        <v>740</v>
      </c>
      <c r="P9" s="2">
        <f t="shared" si="4"/>
        <v>13.166666666666666</v>
      </c>
      <c r="Q9" s="3">
        <v>158</v>
      </c>
      <c r="R9" s="2">
        <f t="shared" si="5"/>
        <v>119.79166666666667</v>
      </c>
      <c r="S9" s="9">
        <f t="shared" si="6"/>
        <v>1437.5</v>
      </c>
      <c r="T9" s="9">
        <f t="shared" si="7"/>
        <v>9546.7800000000007</v>
      </c>
      <c r="U9" s="8">
        <f t="shared" si="8"/>
        <v>2335.5</v>
      </c>
      <c r="V9" s="2">
        <f t="shared" si="9"/>
        <v>1552.5</v>
      </c>
      <c r="W9" s="4" t="s">
        <v>42</v>
      </c>
    </row>
    <row r="10" spans="1:41" s="5" customFormat="1" x14ac:dyDescent="0.25">
      <c r="A10" s="8" t="s">
        <v>26</v>
      </c>
      <c r="B10" s="8" t="s">
        <v>36</v>
      </c>
      <c r="C10" s="2">
        <f t="shared" si="0"/>
        <v>751.25</v>
      </c>
      <c r="D10" s="2">
        <f>C10-L10</f>
        <v>351.25</v>
      </c>
      <c r="E10" s="2">
        <f>(V10/12)-R10+C10</f>
        <v>766.875</v>
      </c>
      <c r="F10" s="3">
        <v>29000</v>
      </c>
      <c r="G10" s="2">
        <v>25000</v>
      </c>
      <c r="H10" s="2">
        <v>7</v>
      </c>
      <c r="I10" s="2">
        <v>7.5</v>
      </c>
      <c r="J10" s="2">
        <v>68</v>
      </c>
      <c r="K10" s="2">
        <f t="shared" si="1"/>
        <v>816</v>
      </c>
      <c r="L10" s="2">
        <v>400</v>
      </c>
      <c r="M10" s="2">
        <f t="shared" si="2"/>
        <v>4800</v>
      </c>
      <c r="N10" s="2">
        <f t="shared" si="3"/>
        <v>59.166666666666664</v>
      </c>
      <c r="O10" s="2">
        <v>710</v>
      </c>
      <c r="P10" s="2">
        <f t="shared" si="4"/>
        <v>5.333333333333333</v>
      </c>
      <c r="Q10" s="2">
        <v>64</v>
      </c>
      <c r="R10" s="2">
        <f t="shared" si="5"/>
        <v>218.75</v>
      </c>
      <c r="S10" s="9">
        <f t="shared" si="6"/>
        <v>2625</v>
      </c>
      <c r="T10" s="9">
        <f t="shared" si="7"/>
        <v>9015</v>
      </c>
      <c r="U10" s="9">
        <f t="shared" si="8"/>
        <v>4215</v>
      </c>
      <c r="V10" s="2">
        <f t="shared" si="9"/>
        <v>2812.5</v>
      </c>
      <c r="W10" s="4" t="s">
        <v>40</v>
      </c>
    </row>
    <row r="11" spans="1:41" s="7" customFormat="1" x14ac:dyDescent="0.25">
      <c r="A11" s="8" t="s">
        <v>13</v>
      </c>
      <c r="B11" s="8" t="s">
        <v>36</v>
      </c>
      <c r="C11" s="2">
        <f t="shared" si="0"/>
        <v>761.08333333333326</v>
      </c>
      <c r="D11" s="2">
        <f>C11-L11</f>
        <v>301.08333333333326</v>
      </c>
      <c r="E11" s="2">
        <f>(V11/12)-R11+C11</f>
        <v>761.08333333333326</v>
      </c>
      <c r="F11" s="3">
        <v>32000</v>
      </c>
      <c r="G11" s="2">
        <v>25000</v>
      </c>
      <c r="H11" s="2">
        <v>5</v>
      </c>
      <c r="I11" s="2">
        <v>5</v>
      </c>
      <c r="J11" s="2">
        <v>71</v>
      </c>
      <c r="K11" s="2">
        <f t="shared" si="1"/>
        <v>852</v>
      </c>
      <c r="L11" s="2">
        <v>460</v>
      </c>
      <c r="M11" s="2">
        <f t="shared" si="2"/>
        <v>5520</v>
      </c>
      <c r="N11" s="2">
        <f t="shared" si="3"/>
        <v>70.833333333333329</v>
      </c>
      <c r="O11" s="2">
        <v>850</v>
      </c>
      <c r="P11" s="2">
        <f t="shared" si="4"/>
        <v>3</v>
      </c>
      <c r="Q11" s="2">
        <v>36</v>
      </c>
      <c r="R11" s="2">
        <f t="shared" si="5"/>
        <v>156.25</v>
      </c>
      <c r="S11" s="9">
        <f t="shared" si="6"/>
        <v>1875</v>
      </c>
      <c r="T11" s="9">
        <f t="shared" si="7"/>
        <v>9133</v>
      </c>
      <c r="U11" s="9">
        <f t="shared" si="8"/>
        <v>3613</v>
      </c>
      <c r="V11" s="2">
        <f t="shared" si="9"/>
        <v>1875</v>
      </c>
      <c r="W11" s="4" t="s">
        <v>40</v>
      </c>
    </row>
    <row r="12" spans="1:41" s="7" customFormat="1" x14ac:dyDescent="0.25">
      <c r="A12" s="14" t="s">
        <v>13</v>
      </c>
      <c r="B12" s="14" t="s">
        <v>35</v>
      </c>
      <c r="C12" s="2">
        <f t="shared" si="0"/>
        <v>796.23</v>
      </c>
      <c r="D12" s="2">
        <v>900</v>
      </c>
      <c r="E12" s="2">
        <f>(V12/12)-R12+C12</f>
        <v>796.23</v>
      </c>
      <c r="F12" s="3"/>
      <c r="G12" s="2">
        <v>25000</v>
      </c>
      <c r="H12" s="2">
        <v>5</v>
      </c>
      <c r="I12" s="2">
        <v>5</v>
      </c>
      <c r="J12" s="2">
        <v>0</v>
      </c>
      <c r="K12" s="2">
        <f t="shared" si="1"/>
        <v>0</v>
      </c>
      <c r="L12" s="2">
        <v>636.98</v>
      </c>
      <c r="M12" s="2">
        <f t="shared" si="2"/>
        <v>7643.76</v>
      </c>
      <c r="N12" s="2">
        <f t="shared" si="3"/>
        <v>0</v>
      </c>
      <c r="O12" s="2">
        <v>0</v>
      </c>
      <c r="P12" s="2">
        <f t="shared" si="4"/>
        <v>3</v>
      </c>
      <c r="Q12" s="2">
        <v>36</v>
      </c>
      <c r="R12" s="2">
        <f t="shared" si="5"/>
        <v>156.25</v>
      </c>
      <c r="S12" s="9">
        <f t="shared" si="6"/>
        <v>1875</v>
      </c>
      <c r="T12" s="9">
        <f t="shared" si="7"/>
        <v>9554.76</v>
      </c>
      <c r="U12" s="8">
        <f t="shared" si="8"/>
        <v>1911</v>
      </c>
      <c r="V12" s="2">
        <f t="shared" si="9"/>
        <v>1875</v>
      </c>
      <c r="W12" s="4" t="s">
        <v>40</v>
      </c>
    </row>
    <row r="13" spans="1:41" s="7" customFormat="1" x14ac:dyDescent="0.25">
      <c r="A13" s="10" t="s">
        <v>45</v>
      </c>
      <c r="B13" s="14" t="s">
        <v>35</v>
      </c>
      <c r="C13" s="2">
        <f t="shared" si="0"/>
        <v>785.96500000000003</v>
      </c>
      <c r="D13" s="2">
        <v>900</v>
      </c>
      <c r="E13" s="2">
        <f>(V13/12)-R13+C13</f>
        <v>793.15250000000003</v>
      </c>
      <c r="F13" s="3"/>
      <c r="G13" s="2">
        <v>25000</v>
      </c>
      <c r="H13" s="3">
        <v>7</v>
      </c>
      <c r="I13" s="3">
        <v>7.3</v>
      </c>
      <c r="J13" s="3">
        <v>0</v>
      </c>
      <c r="K13" s="2">
        <f t="shared" si="1"/>
        <v>0</v>
      </c>
      <c r="L13" s="3">
        <v>605.09</v>
      </c>
      <c r="M13" s="2">
        <f t="shared" si="2"/>
        <v>7261.08</v>
      </c>
      <c r="N13" s="2">
        <f t="shared" si="3"/>
        <v>0</v>
      </c>
      <c r="O13" s="3">
        <v>0</v>
      </c>
      <c r="P13" s="2">
        <f t="shared" si="4"/>
        <v>13.166666666666666</v>
      </c>
      <c r="Q13" s="3">
        <v>158</v>
      </c>
      <c r="R13" s="2">
        <f t="shared" si="5"/>
        <v>167.70833333333331</v>
      </c>
      <c r="S13" s="9">
        <f t="shared" si="6"/>
        <v>2012.4999999999998</v>
      </c>
      <c r="T13" s="9">
        <f t="shared" si="7"/>
        <v>9431.58</v>
      </c>
      <c r="U13" s="8">
        <f t="shared" si="8"/>
        <v>2170.5</v>
      </c>
      <c r="V13" s="2">
        <f t="shared" si="9"/>
        <v>2098.75</v>
      </c>
      <c r="W13" s="4" t="s">
        <v>42</v>
      </c>
    </row>
    <row r="14" spans="1:41" s="7" customFormat="1" x14ac:dyDescent="0.25">
      <c r="A14" s="23" t="s">
        <v>30</v>
      </c>
      <c r="B14" s="23" t="s">
        <v>46</v>
      </c>
      <c r="C14" s="24">
        <f t="shared" si="0"/>
        <v>830.16666666666663</v>
      </c>
      <c r="D14" s="24">
        <f>C14-L14</f>
        <v>370.16666666666663</v>
      </c>
      <c r="E14" s="24">
        <f>(V14/12)-R14+C14</f>
        <v>830.16666666666663</v>
      </c>
      <c r="F14" s="25">
        <v>35000</v>
      </c>
      <c r="G14" s="24">
        <v>25000</v>
      </c>
      <c r="H14" s="24">
        <v>7.6</v>
      </c>
      <c r="I14" s="24">
        <v>7.6</v>
      </c>
      <c r="J14" s="24">
        <v>67</v>
      </c>
      <c r="K14" s="24">
        <f t="shared" si="1"/>
        <v>804</v>
      </c>
      <c r="L14" s="24">
        <v>460</v>
      </c>
      <c r="M14" s="24">
        <f t="shared" si="2"/>
        <v>5520</v>
      </c>
      <c r="N14" s="24">
        <f t="shared" si="3"/>
        <v>58.333333333333336</v>
      </c>
      <c r="O14" s="24">
        <v>700</v>
      </c>
      <c r="P14" s="24">
        <f t="shared" si="4"/>
        <v>7.333333333333333</v>
      </c>
      <c r="Q14" s="24">
        <v>88</v>
      </c>
      <c r="R14" s="24">
        <f t="shared" si="5"/>
        <v>237.49999999999997</v>
      </c>
      <c r="S14" s="26">
        <f t="shared" si="6"/>
        <v>2849.9999999999995</v>
      </c>
      <c r="T14" s="26">
        <f t="shared" si="7"/>
        <v>9962</v>
      </c>
      <c r="U14" s="23">
        <f t="shared" si="8"/>
        <v>4442</v>
      </c>
      <c r="V14" s="24">
        <f t="shared" si="9"/>
        <v>2849.9999999999995</v>
      </c>
      <c r="W14" s="27" t="s">
        <v>40</v>
      </c>
    </row>
    <row r="15" spans="1:41" s="7" customFormat="1" x14ac:dyDescent="0.25">
      <c r="A15" s="12" t="s">
        <v>13</v>
      </c>
      <c r="B15" s="12" t="s">
        <v>34</v>
      </c>
      <c r="C15" s="2">
        <f t="shared" si="0"/>
        <v>827.96</v>
      </c>
      <c r="D15" s="2">
        <v>900</v>
      </c>
      <c r="E15" s="2">
        <f>(V15/12)-R15+C15</f>
        <v>827.96</v>
      </c>
      <c r="F15" s="3"/>
      <c r="G15" s="2">
        <v>25000</v>
      </c>
      <c r="H15" s="2">
        <v>5</v>
      </c>
      <c r="I15" s="2">
        <v>5</v>
      </c>
      <c r="J15" s="2">
        <v>0</v>
      </c>
      <c r="K15" s="2">
        <f t="shared" si="1"/>
        <v>0</v>
      </c>
      <c r="L15" s="2">
        <v>668.71</v>
      </c>
      <c r="M15" s="2">
        <f t="shared" si="2"/>
        <v>8024.52</v>
      </c>
      <c r="N15" s="2">
        <f t="shared" si="3"/>
        <v>0</v>
      </c>
      <c r="O15" s="2">
        <v>0</v>
      </c>
      <c r="P15" s="2">
        <f t="shared" si="4"/>
        <v>3</v>
      </c>
      <c r="Q15" s="2">
        <v>36</v>
      </c>
      <c r="R15" s="2">
        <f t="shared" si="5"/>
        <v>156.25</v>
      </c>
      <c r="S15" s="9">
        <f t="shared" si="6"/>
        <v>1875</v>
      </c>
      <c r="T15" s="9">
        <f t="shared" si="7"/>
        <v>9935.52</v>
      </c>
      <c r="U15" s="8">
        <f t="shared" si="8"/>
        <v>1911</v>
      </c>
      <c r="V15" s="2">
        <f t="shared" si="9"/>
        <v>1875</v>
      </c>
      <c r="W15" s="4" t="s">
        <v>40</v>
      </c>
    </row>
    <row r="16" spans="1:41" x14ac:dyDescent="0.25">
      <c r="A16" s="10" t="s">
        <v>45</v>
      </c>
      <c r="B16" s="12" t="s">
        <v>34</v>
      </c>
      <c r="C16" s="2">
        <f t="shared" si="0"/>
        <v>818.41499999999996</v>
      </c>
      <c r="D16" s="2">
        <v>900</v>
      </c>
      <c r="E16" s="2">
        <f>(V16/12)-R16+C16</f>
        <v>825.60249999999996</v>
      </c>
      <c r="G16" s="2">
        <v>25000</v>
      </c>
      <c r="H16" s="3">
        <v>7</v>
      </c>
      <c r="I16" s="3">
        <v>7.3</v>
      </c>
      <c r="J16" s="3">
        <v>0</v>
      </c>
      <c r="K16" s="2">
        <f t="shared" si="1"/>
        <v>0</v>
      </c>
      <c r="L16" s="3">
        <v>637.54</v>
      </c>
      <c r="M16" s="2">
        <f t="shared" si="2"/>
        <v>7650.48</v>
      </c>
      <c r="N16" s="2">
        <f t="shared" si="3"/>
        <v>0</v>
      </c>
      <c r="O16" s="3">
        <v>0</v>
      </c>
      <c r="P16" s="2">
        <f t="shared" si="4"/>
        <v>13.166666666666666</v>
      </c>
      <c r="Q16" s="3">
        <v>158</v>
      </c>
      <c r="R16" s="2">
        <f t="shared" si="5"/>
        <v>167.70833333333331</v>
      </c>
      <c r="S16" s="9">
        <f t="shared" si="6"/>
        <v>2012.4999999999998</v>
      </c>
      <c r="T16" s="9">
        <f t="shared" si="7"/>
        <v>9820.98</v>
      </c>
      <c r="U16" s="8">
        <f t="shared" si="8"/>
        <v>2170.5</v>
      </c>
      <c r="V16" s="2">
        <f t="shared" si="9"/>
        <v>2098.75</v>
      </c>
      <c r="W16" s="4" t="s">
        <v>42</v>
      </c>
    </row>
    <row r="17" spans="1:41" x14ac:dyDescent="0.25">
      <c r="A17" s="14" t="s">
        <v>31</v>
      </c>
      <c r="B17" s="14" t="s">
        <v>35</v>
      </c>
      <c r="C17" s="2">
        <f t="shared" si="0"/>
        <v>843.56666666666661</v>
      </c>
      <c r="D17" s="2">
        <v>900</v>
      </c>
      <c r="E17" s="2">
        <f>(V17/12)-R17+C17</f>
        <v>843.56666666666661</v>
      </c>
      <c r="G17" s="2">
        <v>25000</v>
      </c>
      <c r="H17" s="2">
        <v>7.4</v>
      </c>
      <c r="I17" s="2">
        <v>7.4</v>
      </c>
      <c r="J17" s="2">
        <v>0</v>
      </c>
      <c r="K17" s="2">
        <f t="shared" si="1"/>
        <v>0</v>
      </c>
      <c r="L17" s="2">
        <v>599.15</v>
      </c>
      <c r="M17" s="2">
        <f t="shared" si="2"/>
        <v>7189.7999999999993</v>
      </c>
      <c r="N17" s="2">
        <f t="shared" si="3"/>
        <v>0</v>
      </c>
      <c r="O17" s="2">
        <v>0</v>
      </c>
      <c r="P17" s="2">
        <f t="shared" si="4"/>
        <v>13.166666666666666</v>
      </c>
      <c r="Q17" s="2">
        <v>158</v>
      </c>
      <c r="R17" s="2">
        <f t="shared" si="5"/>
        <v>231.25000000000003</v>
      </c>
      <c r="S17" s="9">
        <f t="shared" si="6"/>
        <v>2775.0000000000005</v>
      </c>
      <c r="T17" s="9">
        <f t="shared" si="7"/>
        <v>10122.799999999999</v>
      </c>
      <c r="U17" s="8">
        <f t="shared" si="8"/>
        <v>2933</v>
      </c>
      <c r="V17" s="2">
        <f t="shared" si="9"/>
        <v>2775.0000000000005</v>
      </c>
      <c r="W17" s="4" t="s">
        <v>40</v>
      </c>
    </row>
    <row r="18" spans="1:41" x14ac:dyDescent="0.25">
      <c r="A18" s="10" t="s">
        <v>43</v>
      </c>
      <c r="B18" s="12" t="s">
        <v>34</v>
      </c>
      <c r="C18" s="2">
        <f t="shared" si="0"/>
        <v>821.52833333333342</v>
      </c>
      <c r="D18" s="2">
        <v>900</v>
      </c>
      <c r="E18" s="2">
        <f>(V18/12)-R18+C18</f>
        <v>831.11166666666679</v>
      </c>
      <c r="G18" s="2">
        <v>25000</v>
      </c>
      <c r="H18" s="3">
        <v>5</v>
      </c>
      <c r="I18" s="3">
        <v>5.4</v>
      </c>
      <c r="J18" s="3">
        <v>0</v>
      </c>
      <c r="K18" s="2">
        <f t="shared" si="1"/>
        <v>0</v>
      </c>
      <c r="L18" s="3">
        <v>688.57</v>
      </c>
      <c r="M18" s="2">
        <f t="shared" si="2"/>
        <v>8262.84</v>
      </c>
      <c r="N18" s="2">
        <f t="shared" si="3"/>
        <v>0</v>
      </c>
      <c r="O18" s="3">
        <v>0</v>
      </c>
      <c r="P18" s="2">
        <f t="shared" si="4"/>
        <v>13.166666666666666</v>
      </c>
      <c r="Q18" s="3">
        <v>158</v>
      </c>
      <c r="R18" s="2">
        <f t="shared" si="5"/>
        <v>119.79166666666667</v>
      </c>
      <c r="S18" s="9">
        <f t="shared" si="6"/>
        <v>1437.5</v>
      </c>
      <c r="T18" s="9">
        <f t="shared" si="7"/>
        <v>9858.34</v>
      </c>
      <c r="U18" s="8">
        <f t="shared" si="8"/>
        <v>1595.5</v>
      </c>
      <c r="V18" s="2">
        <f t="shared" si="9"/>
        <v>1552.5</v>
      </c>
      <c r="W18" s="4" t="s">
        <v>42</v>
      </c>
    </row>
    <row r="19" spans="1:41" x14ac:dyDescent="0.25">
      <c r="A19" s="14" t="s">
        <v>26</v>
      </c>
      <c r="B19" s="14" t="s">
        <v>35</v>
      </c>
      <c r="C19" s="2">
        <f t="shared" si="0"/>
        <v>852.36333333333334</v>
      </c>
      <c r="D19" s="2">
        <v>900</v>
      </c>
      <c r="E19" s="2">
        <f>(V19/12)-R19+C19</f>
        <v>867.98833333333334</v>
      </c>
      <c r="G19" s="2">
        <v>25000</v>
      </c>
      <c r="H19" s="2">
        <v>7</v>
      </c>
      <c r="I19" s="2">
        <v>7.5</v>
      </c>
      <c r="J19" s="2">
        <v>0</v>
      </c>
      <c r="K19" s="2">
        <f t="shared" si="1"/>
        <v>0</v>
      </c>
      <c r="L19" s="2">
        <v>628.28</v>
      </c>
      <c r="M19" s="2">
        <f t="shared" si="2"/>
        <v>7539.36</v>
      </c>
      <c r="N19" s="2">
        <f t="shared" si="3"/>
        <v>0</v>
      </c>
      <c r="O19" s="2">
        <v>0</v>
      </c>
      <c r="P19" s="2">
        <f t="shared" si="4"/>
        <v>5.333333333333333</v>
      </c>
      <c r="Q19" s="2">
        <v>64</v>
      </c>
      <c r="R19" s="2">
        <f t="shared" si="5"/>
        <v>218.75</v>
      </c>
      <c r="S19" s="9">
        <f t="shared" si="6"/>
        <v>2625</v>
      </c>
      <c r="T19" s="9">
        <f t="shared" si="7"/>
        <v>10228.36</v>
      </c>
      <c r="U19" s="8">
        <f t="shared" si="8"/>
        <v>2689.0000000000009</v>
      </c>
      <c r="V19" s="2">
        <f t="shared" si="9"/>
        <v>2812.5</v>
      </c>
      <c r="W19" s="4" t="s">
        <v>40</v>
      </c>
    </row>
    <row r="20" spans="1:41" s="22" customFormat="1" x14ac:dyDescent="0.25">
      <c r="A20" s="8" t="s">
        <v>31</v>
      </c>
      <c r="B20" s="8" t="s">
        <v>36</v>
      </c>
      <c r="C20" s="2">
        <f t="shared" si="0"/>
        <v>843.58333333333337</v>
      </c>
      <c r="D20" s="2">
        <f>C20-L20</f>
        <v>383.58333333333337</v>
      </c>
      <c r="E20" s="2">
        <f>(V20/12)-R20+C20</f>
        <v>843.58333333333337</v>
      </c>
      <c r="F20" s="3">
        <v>32000</v>
      </c>
      <c r="G20" s="2">
        <v>25000</v>
      </c>
      <c r="H20" s="2">
        <v>7.4</v>
      </c>
      <c r="I20" s="2">
        <v>7.4</v>
      </c>
      <c r="J20" s="2">
        <v>85</v>
      </c>
      <c r="K20" s="2">
        <f t="shared" si="1"/>
        <v>1020</v>
      </c>
      <c r="L20" s="2">
        <v>460</v>
      </c>
      <c r="M20" s="2">
        <f t="shared" si="2"/>
        <v>5520</v>
      </c>
      <c r="N20" s="2">
        <f t="shared" si="3"/>
        <v>54.166666666666664</v>
      </c>
      <c r="O20" s="2">
        <v>650</v>
      </c>
      <c r="P20" s="2">
        <f t="shared" si="4"/>
        <v>13.166666666666666</v>
      </c>
      <c r="Q20" s="2">
        <v>158</v>
      </c>
      <c r="R20" s="2">
        <f t="shared" si="5"/>
        <v>231.25000000000003</v>
      </c>
      <c r="S20" s="9">
        <f t="shared" si="6"/>
        <v>2775.0000000000005</v>
      </c>
      <c r="T20" s="9">
        <f t="shared" si="7"/>
        <v>10123</v>
      </c>
      <c r="U20" s="8">
        <f t="shared" si="8"/>
        <v>4603</v>
      </c>
      <c r="V20" s="2">
        <f t="shared" si="9"/>
        <v>2775.0000000000005</v>
      </c>
      <c r="W20" s="4" t="s">
        <v>40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s="28" customFormat="1" x14ac:dyDescent="0.25">
      <c r="A21" s="17" t="s">
        <v>24</v>
      </c>
      <c r="B21" s="17" t="s">
        <v>36</v>
      </c>
      <c r="C21" s="18">
        <f t="shared" si="0"/>
        <v>835.83333333333326</v>
      </c>
      <c r="D21" s="18">
        <f>C21-L21</f>
        <v>375.83333333333326</v>
      </c>
      <c r="E21" s="18">
        <f>(V21/12)-R21+C21</f>
        <v>895.20833333333326</v>
      </c>
      <c r="F21" s="19">
        <v>35000</v>
      </c>
      <c r="G21" s="18">
        <v>25000</v>
      </c>
      <c r="H21" s="18">
        <v>7.6</v>
      </c>
      <c r="I21" s="18">
        <v>9.5</v>
      </c>
      <c r="J21" s="18">
        <v>67</v>
      </c>
      <c r="K21" s="18">
        <f t="shared" si="1"/>
        <v>804</v>
      </c>
      <c r="L21" s="18">
        <v>460</v>
      </c>
      <c r="M21" s="18">
        <f t="shared" si="2"/>
        <v>5520</v>
      </c>
      <c r="N21" s="18">
        <f t="shared" si="3"/>
        <v>59.166666666666664</v>
      </c>
      <c r="O21" s="18">
        <v>710</v>
      </c>
      <c r="P21" s="18">
        <f t="shared" si="4"/>
        <v>12.166666666666666</v>
      </c>
      <c r="Q21" s="18">
        <v>146</v>
      </c>
      <c r="R21" s="18">
        <f t="shared" si="5"/>
        <v>237.49999999999997</v>
      </c>
      <c r="S21" s="20">
        <f t="shared" si="6"/>
        <v>2849.9999999999995</v>
      </c>
      <c r="T21" s="20">
        <f t="shared" si="7"/>
        <v>10030</v>
      </c>
      <c r="U21" s="20">
        <f t="shared" si="8"/>
        <v>4510</v>
      </c>
      <c r="V21" s="18">
        <f t="shared" si="9"/>
        <v>3562.5</v>
      </c>
      <c r="W21" s="21" t="s">
        <v>40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</row>
    <row r="22" spans="1:41" x14ac:dyDescent="0.25">
      <c r="A22" s="12" t="s">
        <v>31</v>
      </c>
      <c r="B22" s="12" t="s">
        <v>34</v>
      </c>
      <c r="C22" s="2">
        <f t="shared" ref="C22:C31" si="10">R22+P22+N22+L22+J22</f>
        <v>876.54666666666662</v>
      </c>
      <c r="D22" s="2">
        <v>900</v>
      </c>
      <c r="E22" s="2">
        <f>(V22/12)-R22+C22</f>
        <v>876.54666666666662</v>
      </c>
      <c r="G22" s="2">
        <v>25000</v>
      </c>
      <c r="H22" s="2">
        <v>7.4</v>
      </c>
      <c r="I22" s="2">
        <v>7.4</v>
      </c>
      <c r="J22" s="2">
        <v>0</v>
      </c>
      <c r="K22" s="2">
        <f t="shared" ref="K22:K31" si="11">J22*12</f>
        <v>0</v>
      </c>
      <c r="L22" s="2">
        <v>632.13</v>
      </c>
      <c r="M22" s="2">
        <f t="shared" ref="M22:M31" si="12">L22*12</f>
        <v>7585.5599999999995</v>
      </c>
      <c r="N22" s="2">
        <f t="shared" ref="N22:N31" si="13">O22/12</f>
        <v>0</v>
      </c>
      <c r="O22" s="2">
        <v>0</v>
      </c>
      <c r="P22" s="2">
        <f t="shared" ref="P22:P31" si="14">Q22/12</f>
        <v>13.166666666666666</v>
      </c>
      <c r="Q22" s="2">
        <v>158</v>
      </c>
      <c r="R22" s="2">
        <f t="shared" ref="R22:R31" si="15">S22/12</f>
        <v>231.25000000000003</v>
      </c>
      <c r="S22" s="9">
        <f t="shared" ref="S22:S31" si="16">(H22*(IF(W22="Benzin",$X$2,$Y$2)))*(G22/100)</f>
        <v>2775.0000000000005</v>
      </c>
      <c r="T22" s="9">
        <f t="shared" ref="T22:T31" si="17">S22+Q22+O22+M22+K22</f>
        <v>10518.56</v>
      </c>
      <c r="U22" s="8">
        <f t="shared" ref="U22:U31" si="18">T22-M22</f>
        <v>2933</v>
      </c>
      <c r="V22" s="2">
        <f t="shared" ref="V22:V31" si="19">(I22*(IF(W22="Benzin",$X$2,$Y$2)))*(G22/100)</f>
        <v>2775.0000000000005</v>
      </c>
      <c r="W22" s="4" t="s">
        <v>40</v>
      </c>
    </row>
    <row r="23" spans="1:41" x14ac:dyDescent="0.25">
      <c r="A23" s="14" t="s">
        <v>30</v>
      </c>
      <c r="B23" s="14" t="s">
        <v>35</v>
      </c>
      <c r="C23" s="2">
        <f t="shared" si="10"/>
        <v>884.88333333333321</v>
      </c>
      <c r="D23" s="2">
        <v>900</v>
      </c>
      <c r="E23" s="2">
        <f>(V23/12)-R23+C23</f>
        <v>884.88333333333321</v>
      </c>
      <c r="G23" s="2">
        <v>25000</v>
      </c>
      <c r="H23" s="2">
        <v>7.6</v>
      </c>
      <c r="I23" s="2">
        <v>7.6</v>
      </c>
      <c r="J23" s="2">
        <v>0</v>
      </c>
      <c r="K23" s="2">
        <f t="shared" si="11"/>
        <v>0</v>
      </c>
      <c r="L23" s="2">
        <v>640.04999999999995</v>
      </c>
      <c r="M23" s="2">
        <f t="shared" si="12"/>
        <v>7680.5999999999995</v>
      </c>
      <c r="N23" s="2">
        <f t="shared" si="13"/>
        <v>0</v>
      </c>
      <c r="O23" s="2">
        <v>0</v>
      </c>
      <c r="P23" s="2">
        <f t="shared" si="14"/>
        <v>7.333333333333333</v>
      </c>
      <c r="Q23" s="2">
        <v>88</v>
      </c>
      <c r="R23" s="2">
        <f t="shared" si="15"/>
        <v>237.49999999999997</v>
      </c>
      <c r="S23" s="9">
        <f t="shared" si="16"/>
        <v>2849.9999999999995</v>
      </c>
      <c r="T23" s="9">
        <f t="shared" si="17"/>
        <v>10618.599999999999</v>
      </c>
      <c r="U23" s="8">
        <f t="shared" si="18"/>
        <v>2937.9999999999991</v>
      </c>
      <c r="V23" s="2">
        <f t="shared" si="19"/>
        <v>2849.9999999999995</v>
      </c>
      <c r="W23" s="4" t="s">
        <v>40</v>
      </c>
    </row>
    <row r="24" spans="1:41" x14ac:dyDescent="0.25">
      <c r="A24" s="10" t="s">
        <v>41</v>
      </c>
      <c r="B24" s="14" t="s">
        <v>35</v>
      </c>
      <c r="C24" s="2">
        <f t="shared" si="10"/>
        <v>872.93</v>
      </c>
      <c r="D24" s="2">
        <v>900</v>
      </c>
      <c r="E24" s="2">
        <f>(V24/12)-R24+C24</f>
        <v>887.30499999999995</v>
      </c>
      <c r="G24" s="2">
        <v>25000</v>
      </c>
      <c r="H24" s="2">
        <v>5.2</v>
      </c>
      <c r="I24" s="2">
        <v>5.8</v>
      </c>
      <c r="J24" s="2">
        <v>0</v>
      </c>
      <c r="K24" s="2">
        <f t="shared" si="11"/>
        <v>0</v>
      </c>
      <c r="L24" s="2">
        <v>735.18</v>
      </c>
      <c r="M24" s="2">
        <f t="shared" si="12"/>
        <v>8822.16</v>
      </c>
      <c r="N24" s="2">
        <f t="shared" si="13"/>
        <v>0</v>
      </c>
      <c r="O24" s="2">
        <v>0</v>
      </c>
      <c r="P24" s="2">
        <f t="shared" si="14"/>
        <v>13.166666666666666</v>
      </c>
      <c r="Q24" s="2">
        <v>158</v>
      </c>
      <c r="R24" s="2">
        <f t="shared" si="15"/>
        <v>124.58333333333331</v>
      </c>
      <c r="S24" s="9">
        <f t="shared" si="16"/>
        <v>1494.9999999999998</v>
      </c>
      <c r="T24" s="9">
        <f t="shared" si="17"/>
        <v>10475.16</v>
      </c>
      <c r="U24" s="8">
        <f t="shared" si="18"/>
        <v>1653</v>
      </c>
      <c r="V24" s="2">
        <f t="shared" si="19"/>
        <v>1667.4999999999998</v>
      </c>
      <c r="W24" s="4" t="s">
        <v>42</v>
      </c>
    </row>
    <row r="25" spans="1:41" x14ac:dyDescent="0.25">
      <c r="A25" s="14" t="s">
        <v>24</v>
      </c>
      <c r="B25" s="14" t="s">
        <v>35</v>
      </c>
      <c r="C25" s="2">
        <f t="shared" si="10"/>
        <v>899.87666666666678</v>
      </c>
      <c r="D25" s="2">
        <v>900</v>
      </c>
      <c r="E25" s="2">
        <f>(V25/12)-R25+C25</f>
        <v>946.75166666666678</v>
      </c>
      <c r="G25" s="2">
        <v>25000</v>
      </c>
      <c r="H25" s="2">
        <v>8</v>
      </c>
      <c r="I25" s="2">
        <v>9.5</v>
      </c>
      <c r="J25" s="2">
        <v>0</v>
      </c>
      <c r="K25" s="2">
        <f t="shared" si="11"/>
        <v>0</v>
      </c>
      <c r="L25" s="2">
        <v>637.71</v>
      </c>
      <c r="M25" s="2">
        <f t="shared" si="12"/>
        <v>7652.52</v>
      </c>
      <c r="N25" s="2">
        <f t="shared" si="13"/>
        <v>0</v>
      </c>
      <c r="O25" s="2">
        <v>0</v>
      </c>
      <c r="P25" s="2">
        <f t="shared" si="14"/>
        <v>12.166666666666666</v>
      </c>
      <c r="Q25" s="2">
        <v>146</v>
      </c>
      <c r="R25" s="2">
        <f t="shared" si="15"/>
        <v>250</v>
      </c>
      <c r="S25" s="9">
        <f t="shared" si="16"/>
        <v>3000</v>
      </c>
      <c r="T25" s="9">
        <f t="shared" si="17"/>
        <v>10798.52</v>
      </c>
      <c r="U25" s="8">
        <f t="shared" si="18"/>
        <v>3146</v>
      </c>
      <c r="V25" s="2">
        <f t="shared" si="19"/>
        <v>3562.5</v>
      </c>
      <c r="W25" s="4" t="s">
        <v>40</v>
      </c>
    </row>
    <row r="26" spans="1:41" x14ac:dyDescent="0.25">
      <c r="A26" s="12" t="s">
        <v>26</v>
      </c>
      <c r="B26" s="12" t="s">
        <v>34</v>
      </c>
      <c r="C26" s="2">
        <f t="shared" si="10"/>
        <v>935.01333333333332</v>
      </c>
      <c r="D26" s="2">
        <v>900</v>
      </c>
      <c r="E26" s="2">
        <f>(V26/12)-R26+C26</f>
        <v>950.63833333333332</v>
      </c>
      <c r="G26" s="2">
        <v>25000</v>
      </c>
      <c r="H26" s="2">
        <v>7</v>
      </c>
      <c r="I26" s="2">
        <v>7.5</v>
      </c>
      <c r="J26" s="2">
        <v>0</v>
      </c>
      <c r="K26" s="2">
        <f t="shared" si="11"/>
        <v>0</v>
      </c>
      <c r="L26" s="2">
        <v>710.93</v>
      </c>
      <c r="M26" s="2">
        <f t="shared" si="12"/>
        <v>8531.16</v>
      </c>
      <c r="N26" s="2">
        <f t="shared" si="13"/>
        <v>0</v>
      </c>
      <c r="O26" s="2">
        <v>0</v>
      </c>
      <c r="P26" s="2">
        <f t="shared" si="14"/>
        <v>5.333333333333333</v>
      </c>
      <c r="Q26" s="2">
        <v>64</v>
      </c>
      <c r="R26" s="2">
        <f t="shared" si="15"/>
        <v>218.75</v>
      </c>
      <c r="S26" s="9">
        <f t="shared" si="16"/>
        <v>2625</v>
      </c>
      <c r="T26" s="9">
        <f t="shared" si="17"/>
        <v>11220.16</v>
      </c>
      <c r="U26" s="8">
        <f t="shared" si="18"/>
        <v>2689</v>
      </c>
      <c r="V26" s="2">
        <f t="shared" si="19"/>
        <v>2812.5</v>
      </c>
      <c r="W26" s="4" t="s">
        <v>40</v>
      </c>
    </row>
    <row r="27" spans="1:41" x14ac:dyDescent="0.25">
      <c r="A27" s="12" t="s">
        <v>30</v>
      </c>
      <c r="B27" s="12" t="s">
        <v>34</v>
      </c>
      <c r="C27" s="2">
        <f t="shared" si="10"/>
        <v>943.13333333333321</v>
      </c>
      <c r="D27" s="2">
        <v>900</v>
      </c>
      <c r="E27" s="2">
        <f>(V27/12)-R27+C27</f>
        <v>943.13333333333321</v>
      </c>
      <c r="G27" s="2">
        <v>25000</v>
      </c>
      <c r="H27" s="2">
        <v>7.6</v>
      </c>
      <c r="I27" s="2">
        <v>7.6</v>
      </c>
      <c r="J27" s="2">
        <v>0</v>
      </c>
      <c r="K27" s="2">
        <f t="shared" si="11"/>
        <v>0</v>
      </c>
      <c r="L27" s="2">
        <v>698.3</v>
      </c>
      <c r="M27" s="2">
        <f t="shared" si="12"/>
        <v>8379.5999999999985</v>
      </c>
      <c r="N27" s="2">
        <f t="shared" si="13"/>
        <v>0</v>
      </c>
      <c r="O27" s="2">
        <v>0</v>
      </c>
      <c r="P27" s="2">
        <f t="shared" si="14"/>
        <v>7.333333333333333</v>
      </c>
      <c r="Q27" s="2">
        <v>88</v>
      </c>
      <c r="R27" s="2">
        <f t="shared" si="15"/>
        <v>237.49999999999997</v>
      </c>
      <c r="S27" s="9">
        <f t="shared" si="16"/>
        <v>2849.9999999999995</v>
      </c>
      <c r="T27" s="9">
        <f t="shared" si="17"/>
        <v>11317.599999999999</v>
      </c>
      <c r="U27" s="8">
        <f t="shared" si="18"/>
        <v>2938</v>
      </c>
      <c r="V27" s="2">
        <f t="shared" si="19"/>
        <v>2849.9999999999995</v>
      </c>
      <c r="W27" s="4" t="s">
        <v>40</v>
      </c>
    </row>
    <row r="28" spans="1:41" x14ac:dyDescent="0.25">
      <c r="A28" s="10" t="s">
        <v>41</v>
      </c>
      <c r="B28" s="12" t="s">
        <v>34</v>
      </c>
      <c r="C28" s="2">
        <f t="shared" si="10"/>
        <v>926.05</v>
      </c>
      <c r="D28" s="2">
        <v>900</v>
      </c>
      <c r="E28" s="2">
        <f>(V28/12)-R28+C28</f>
        <v>940.42499999999995</v>
      </c>
      <c r="G28" s="2">
        <v>25000</v>
      </c>
      <c r="H28" s="2">
        <v>5.2</v>
      </c>
      <c r="I28" s="2">
        <v>5.8</v>
      </c>
      <c r="J28" s="2">
        <v>0</v>
      </c>
      <c r="K28" s="2">
        <f t="shared" si="11"/>
        <v>0</v>
      </c>
      <c r="L28" s="2">
        <v>789.3</v>
      </c>
      <c r="M28" s="2">
        <f t="shared" si="12"/>
        <v>9471.5999999999985</v>
      </c>
      <c r="N28" s="2">
        <f t="shared" si="13"/>
        <v>0</v>
      </c>
      <c r="O28" s="2">
        <v>0</v>
      </c>
      <c r="P28" s="2">
        <f t="shared" si="14"/>
        <v>12.166666666666666</v>
      </c>
      <c r="Q28" s="2">
        <v>146</v>
      </c>
      <c r="R28" s="2">
        <f t="shared" si="15"/>
        <v>124.58333333333331</v>
      </c>
      <c r="S28" s="9">
        <f t="shared" si="16"/>
        <v>1494.9999999999998</v>
      </c>
      <c r="T28" s="9">
        <f t="shared" si="17"/>
        <v>11112.599999999999</v>
      </c>
      <c r="U28" s="8">
        <f t="shared" si="18"/>
        <v>1641</v>
      </c>
      <c r="V28" s="2">
        <f t="shared" si="19"/>
        <v>1667.4999999999998</v>
      </c>
      <c r="W28" s="4" t="s">
        <v>42</v>
      </c>
    </row>
    <row r="29" spans="1:41" x14ac:dyDescent="0.25">
      <c r="A29" s="12" t="s">
        <v>24</v>
      </c>
      <c r="B29" s="12" t="s">
        <v>34</v>
      </c>
      <c r="C29" s="2">
        <f t="shared" si="10"/>
        <v>951.51666666666665</v>
      </c>
      <c r="D29" s="2">
        <v>900</v>
      </c>
      <c r="E29" s="2">
        <f>(V29/12)-R29+C29</f>
        <v>998.39166666666665</v>
      </c>
      <c r="G29" s="2">
        <v>25000</v>
      </c>
      <c r="H29" s="2">
        <v>8</v>
      </c>
      <c r="I29" s="2">
        <v>9.5</v>
      </c>
      <c r="J29" s="2">
        <v>0</v>
      </c>
      <c r="K29" s="2">
        <f t="shared" si="11"/>
        <v>0</v>
      </c>
      <c r="L29" s="2">
        <v>689.35</v>
      </c>
      <c r="M29" s="2">
        <f t="shared" si="12"/>
        <v>8272.2000000000007</v>
      </c>
      <c r="N29" s="2">
        <f t="shared" si="13"/>
        <v>0</v>
      </c>
      <c r="O29" s="2">
        <v>0</v>
      </c>
      <c r="P29" s="2">
        <f t="shared" si="14"/>
        <v>12.166666666666666</v>
      </c>
      <c r="Q29" s="2">
        <v>146</v>
      </c>
      <c r="R29" s="2">
        <f t="shared" si="15"/>
        <v>250</v>
      </c>
      <c r="S29" s="9">
        <f t="shared" si="16"/>
        <v>3000</v>
      </c>
      <c r="T29" s="9">
        <f t="shared" si="17"/>
        <v>11418.2</v>
      </c>
      <c r="U29" s="8">
        <f t="shared" si="18"/>
        <v>3146</v>
      </c>
      <c r="V29" s="2">
        <f t="shared" si="19"/>
        <v>3562.5</v>
      </c>
      <c r="W29" s="4" t="s">
        <v>40</v>
      </c>
    </row>
    <row r="30" spans="1:41" x14ac:dyDescent="0.25">
      <c r="A30" s="16" t="s">
        <v>30</v>
      </c>
      <c r="B30" s="16" t="s">
        <v>33</v>
      </c>
      <c r="C30" s="2">
        <f t="shared" si="10"/>
        <v>940.16666666666663</v>
      </c>
      <c r="D30" s="2">
        <v>900</v>
      </c>
      <c r="E30" s="2">
        <f>(V30/12)-R30+C30</f>
        <v>940.16666666666663</v>
      </c>
      <c r="G30" s="2">
        <v>25000</v>
      </c>
      <c r="H30" s="2">
        <v>7.6</v>
      </c>
      <c r="I30" s="2">
        <v>7.6</v>
      </c>
      <c r="J30" s="2">
        <v>67</v>
      </c>
      <c r="K30" s="2">
        <f t="shared" si="11"/>
        <v>804</v>
      </c>
      <c r="L30" s="2">
        <v>570</v>
      </c>
      <c r="M30" s="2">
        <f t="shared" si="12"/>
        <v>6840</v>
      </c>
      <c r="N30" s="2">
        <f t="shared" si="13"/>
        <v>58.333333333333336</v>
      </c>
      <c r="O30" s="2">
        <v>700</v>
      </c>
      <c r="P30" s="2">
        <f t="shared" si="14"/>
        <v>7.333333333333333</v>
      </c>
      <c r="Q30" s="2">
        <v>88</v>
      </c>
      <c r="R30" s="2">
        <f t="shared" si="15"/>
        <v>237.49999999999997</v>
      </c>
      <c r="S30" s="9">
        <f t="shared" si="16"/>
        <v>2849.9999999999995</v>
      </c>
      <c r="T30" s="9">
        <f t="shared" si="17"/>
        <v>11282</v>
      </c>
      <c r="U30" s="8">
        <f t="shared" si="18"/>
        <v>4442</v>
      </c>
      <c r="V30" s="2">
        <f t="shared" si="19"/>
        <v>2849.9999999999995</v>
      </c>
      <c r="W30" s="4" t="s">
        <v>40</v>
      </c>
    </row>
    <row r="31" spans="1:41" x14ac:dyDescent="0.25">
      <c r="A31" s="10" t="s">
        <v>32</v>
      </c>
      <c r="B31" s="10" t="s">
        <v>44</v>
      </c>
      <c r="C31" s="2">
        <f t="shared" si="10"/>
        <v>922.70833333333337</v>
      </c>
      <c r="D31" s="2">
        <f>C31-L31</f>
        <v>642.70833333333337</v>
      </c>
      <c r="E31" s="2">
        <f>(V31/12)-R31+C31</f>
        <v>953.95833333333337</v>
      </c>
      <c r="F31" s="3">
        <v>18000</v>
      </c>
      <c r="G31" s="2">
        <v>25000</v>
      </c>
      <c r="H31" s="2">
        <v>11.5</v>
      </c>
      <c r="I31" s="2">
        <v>12.5</v>
      </c>
      <c r="J31" s="2">
        <v>100</v>
      </c>
      <c r="K31" s="2">
        <f t="shared" si="11"/>
        <v>1200</v>
      </c>
      <c r="L31" s="2">
        <v>280</v>
      </c>
      <c r="M31" s="2">
        <f t="shared" si="12"/>
        <v>3360</v>
      </c>
      <c r="N31" s="2">
        <f t="shared" si="13"/>
        <v>158.33333333333334</v>
      </c>
      <c r="O31" s="2">
        <v>1900</v>
      </c>
      <c r="P31" s="2">
        <f t="shared" si="14"/>
        <v>25</v>
      </c>
      <c r="Q31" s="2">
        <v>300</v>
      </c>
      <c r="R31" s="2">
        <f t="shared" si="15"/>
        <v>359.375</v>
      </c>
      <c r="S31" s="9">
        <f t="shared" si="16"/>
        <v>4312.5</v>
      </c>
      <c r="T31" s="9">
        <f t="shared" si="17"/>
        <v>11072.5</v>
      </c>
      <c r="U31" s="8">
        <f t="shared" si="18"/>
        <v>7712.5</v>
      </c>
      <c r="V31" s="2">
        <f t="shared" si="19"/>
        <v>4687.5</v>
      </c>
      <c r="W31" s="4" t="s">
        <v>40</v>
      </c>
    </row>
  </sheetData>
  <autoFilter ref="A1:W31">
    <sortState ref="A2:X21">
      <sortCondition ref="E1:E31"/>
    </sortState>
  </autoFilter>
  <conditionalFormatting sqref="E1:E1048576 C1:C1048576">
    <cfRule type="cellIs" dxfId="2" priority="7" operator="lessThan">
      <formula>700</formula>
    </cfRule>
    <cfRule type="cellIs" dxfId="1" priority="8" operator="between">
      <formula>700</formula>
      <formula>850</formula>
    </cfRule>
    <cfRule type="cellIs" dxfId="0" priority="9" operator="greaterThan">
      <formula>850</formula>
    </cfRule>
    <cfRule type="dataBar" priority="10">
      <dataBar>
        <cfvo type="min"/>
        <cfvo type="max"/>
        <color theme="7" tint="0.79998168889431442"/>
      </dataBar>
      <extLst>
        <ext xmlns:x14="http://schemas.microsoft.com/office/spreadsheetml/2009/9/main" uri="{B025F937-C7B1-47D3-B67F-A62EFF666E3E}">
          <x14:id>{7935AB45-64F0-46AC-8779-8B79CAFAD5B0}</x14:id>
        </ext>
      </extLst>
    </cfRule>
  </conditionalFormatting>
  <conditionalFormatting sqref="D1:D104857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:I1048576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{43E0D2CC-ED54-4FE4-8072-A5753FC07D2A}</x14:id>
        </ext>
      </extLst>
    </cfRule>
  </conditionalFormatting>
  <conditionalFormatting sqref="J1:J1048576 L1:L1048576 N1:N1048576 P1:P1048576 R1:R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{DFDAE50F-9FD4-49B4-B990-E47F64D6F3A3}</x14:id>
        </ext>
      </extLst>
    </cfRule>
  </conditionalFormatting>
  <pageMargins left="0.7" right="0.7" top="0.78740157499999996" bottom="0.78740157499999996" header="0.3" footer="0.3"/>
  <pageSetup paperSize="9" scale="9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35AB45-64F0-46AC-8779-8B79CAFAD5B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E1:E1048576 C1:C1048576</xm:sqref>
        </x14:conditionalFormatting>
        <x14:conditionalFormatting xmlns:xm="http://schemas.microsoft.com/office/excel/2006/main">
          <x14:cfRule type="dataBar" id="{43E0D2CC-ED54-4FE4-8072-A5753FC07D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H1:I1048576</xm:sqref>
        </x14:conditionalFormatting>
        <x14:conditionalFormatting xmlns:xm="http://schemas.microsoft.com/office/excel/2006/main">
          <x14:cfRule type="dataBar" id="{DFDAE50F-9FD4-49B4-B990-E47F64D6F3A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J1:J1048576 L1:L1048576 N1:N1048576 P1:P1048576 R1:R1048576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Conraths</dc:creator>
  <cp:lastModifiedBy>Andre Conraths</cp:lastModifiedBy>
  <cp:lastPrinted>2017-08-02T10:22:28Z</cp:lastPrinted>
  <dcterms:created xsi:type="dcterms:W3CDTF">2017-07-27T16:58:41Z</dcterms:created>
  <dcterms:modified xsi:type="dcterms:W3CDTF">2017-09-22T12:25:40Z</dcterms:modified>
</cp:coreProperties>
</file>